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0730" windowHeight="11700"/>
  </bookViews>
  <sheets>
    <sheet name="1. Krycí list rozpočtu" sheetId="2" r:id="rId1"/>
    <sheet name="POLOŽKOVÝ ROZPOČET STAVEBNÍ" sheetId="1" r:id="rId2"/>
    <sheet name="ZTI, VYTÁPĚNÍ" sheetId="4" r:id="rId3"/>
    <sheet name="ELEKTRO" sheetId="8" r:id="rId4"/>
  </sheets>
  <definedNames>
    <definedName name="_xlnm.Print_Titles" localSheetId="0">'1. Krycí list rozpočtu'!$1:$3</definedName>
    <definedName name="_xlnm.Print_Area" localSheetId="3">ELEKTRO!$A$1:$G$28,ELEKTRO!$A$29:$G$125</definedName>
  </definedNames>
  <calcPr calcId="145621" iterateCount="1"/>
</workbook>
</file>

<file path=xl/calcChain.xml><?xml version="1.0" encoding="utf-8"?>
<calcChain xmlns="http://schemas.openxmlformats.org/spreadsheetml/2006/main">
  <c r="F55" i="8" l="1"/>
  <c r="N33" i="1"/>
  <c r="N35" i="1"/>
  <c r="E20" i="8"/>
  <c r="E21" i="8" s="1"/>
  <c r="E22" i="8"/>
  <c r="E23" i="8" s="1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61" i="8"/>
  <c r="G62" i="8"/>
  <c r="G63" i="8"/>
  <c r="G64" i="8"/>
  <c r="G65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100" i="8"/>
  <c r="G101" i="8"/>
  <c r="G102" i="8"/>
  <c r="G103" i="8"/>
  <c r="F107" i="8" s="1"/>
  <c r="G107" i="8" s="1"/>
  <c r="G104" i="8"/>
  <c r="G105" i="8"/>
  <c r="G106" i="8"/>
  <c r="G112" i="8"/>
  <c r="G113" i="8"/>
  <c r="G114" i="8"/>
  <c r="G115" i="8"/>
  <c r="G116" i="8"/>
  <c r="G121" i="8"/>
  <c r="G122" i="8"/>
  <c r="G124" i="8" s="1"/>
  <c r="E13" i="8" s="1"/>
  <c r="G123" i="8"/>
  <c r="G117" i="8" l="1"/>
  <c r="E12" i="8" s="1"/>
  <c r="F66" i="8"/>
  <c r="G66" i="8" s="1"/>
  <c r="F67" i="8"/>
  <c r="G67" i="8" s="1"/>
  <c r="G55" i="8"/>
  <c r="F56" i="8" s="1"/>
  <c r="G56" i="8" s="1"/>
  <c r="G57" i="8" s="1"/>
  <c r="E8" i="8" s="1"/>
  <c r="G108" i="8"/>
  <c r="E11" i="8" s="1"/>
  <c r="F93" i="8"/>
  <c r="G93" i="8" s="1"/>
  <c r="F94" i="8" s="1"/>
  <c r="G132" i="4"/>
  <c r="G95" i="4"/>
  <c r="G96" i="4"/>
  <c r="G38" i="4"/>
  <c r="F68" i="8" l="1"/>
  <c r="G68" i="8" s="1"/>
  <c r="G69" i="8" s="1"/>
  <c r="E9" i="8" s="1"/>
  <c r="F95" i="8"/>
  <c r="G95" i="8" s="1"/>
  <c r="G94" i="8"/>
  <c r="G96" i="8" s="1"/>
  <c r="E10" i="8" s="1"/>
  <c r="N51" i="1"/>
  <c r="N52" i="1"/>
  <c r="N53" i="1"/>
  <c r="N54" i="1"/>
  <c r="N55" i="1"/>
  <c r="N56" i="1"/>
  <c r="N57" i="1"/>
  <c r="N58" i="1"/>
  <c r="N59" i="1"/>
  <c r="N60" i="1"/>
  <c r="N61" i="1"/>
  <c r="N49" i="1"/>
  <c r="N48" i="1"/>
  <c r="N47" i="1" s="1"/>
  <c r="N36" i="1"/>
  <c r="N37" i="1"/>
  <c r="N38" i="1"/>
  <c r="N39" i="1"/>
  <c r="N40" i="1"/>
  <c r="N41" i="1"/>
  <c r="N42" i="1"/>
  <c r="N43" i="1"/>
  <c r="N45" i="1"/>
  <c r="N46" i="1"/>
  <c r="N44" i="1"/>
  <c r="N3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4" i="1"/>
  <c r="G35" i="4"/>
  <c r="G36" i="4"/>
  <c r="G37" i="4"/>
  <c r="G39" i="4"/>
  <c r="G40" i="4"/>
  <c r="G41" i="4"/>
  <c r="G42" i="4"/>
  <c r="G43" i="4"/>
  <c r="G44" i="4"/>
  <c r="G45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92" i="4"/>
  <c r="G93" i="4"/>
  <c r="G94" i="4"/>
  <c r="G97" i="4"/>
  <c r="G98" i="4"/>
  <c r="G100" i="4"/>
  <c r="G101" i="4"/>
  <c r="G102" i="4"/>
  <c r="G121" i="4"/>
  <c r="G122" i="4"/>
  <c r="G123" i="4"/>
  <c r="G124" i="4"/>
  <c r="G125" i="4"/>
  <c r="G126" i="4"/>
  <c r="G127" i="4"/>
  <c r="G128" i="4"/>
  <c r="G129" i="4"/>
  <c r="G130" i="4"/>
  <c r="G131" i="4"/>
  <c r="G133" i="4"/>
  <c r="G134" i="4"/>
  <c r="G135" i="4"/>
  <c r="G136" i="4"/>
  <c r="E14" i="8" l="1"/>
  <c r="N50" i="1"/>
  <c r="E18" i="8"/>
  <c r="N3" i="1"/>
  <c r="G77" i="4"/>
  <c r="G17" i="4" s="1"/>
  <c r="G103" i="4"/>
  <c r="G18" i="4" s="1"/>
  <c r="G137" i="4"/>
  <c r="G19" i="4" s="1"/>
  <c r="G46" i="4"/>
  <c r="G16" i="4" s="1"/>
  <c r="G20" i="4" l="1"/>
  <c r="E19" i="8"/>
  <c r="E24" i="8"/>
  <c r="N2" i="1"/>
  <c r="E25" i="8" l="1"/>
  <c r="E22" i="2"/>
  <c r="R30" i="2" s="1"/>
  <c r="P32" i="2" s="1"/>
  <c r="R32" i="2" s="1"/>
  <c r="R34" i="2" l="1"/>
</calcChain>
</file>

<file path=xl/sharedStrings.xml><?xml version="1.0" encoding="utf-8"?>
<sst xmlns="http://schemas.openxmlformats.org/spreadsheetml/2006/main" count="1266" uniqueCount="544">
  <si>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</si>
  <si>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</si>
  <si>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</si>
  <si>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</si>
  <si>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</si>
  <si>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</si>
  <si>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</si>
  <si>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</si>
  <si>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</si>
  <si>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</si>
  <si>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</si>
  <si>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</si>
  <si>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Index ceny</t>
  </si>
  <si>
    <t>Celková cena</t>
  </si>
  <si>
    <t>Hmotnost celkem</t>
  </si>
  <si>
    <t>Suť celkem</t>
  </si>
  <si>
    <t>Nh celkem</t>
  </si>
  <si>
    <t>TD</t>
  </si>
  <si>
    <t>Výběrové řízení</t>
  </si>
  <si>
    <t>Dodavatel</t>
  </si>
  <si>
    <t>Výrobce</t>
  </si>
  <si>
    <t xml:space="preserve"> </t>
  </si>
  <si>
    <t xml:space="preserve"> 1</t>
  </si>
  <si>
    <t>D</t>
  </si>
  <si>
    <t>HSV</t>
  </si>
  <si>
    <t>Práce a dodávky HSV</t>
  </si>
  <si>
    <t xml:space="preserve">  &gt;2</t>
  </si>
  <si>
    <t>3</t>
  </si>
  <si>
    <t>Svislé a kompletní konstrukce</t>
  </si>
  <si>
    <t xml:space="preserve">   &gt;3</t>
  </si>
  <si>
    <t>oc</t>
  </si>
  <si>
    <t>K</t>
  </si>
  <si>
    <t>3,25</t>
  </si>
  <si>
    <t>m2</t>
  </si>
  <si>
    <t>vlast.</t>
  </si>
  <si>
    <t>m3</t>
  </si>
  <si>
    <t>317142424</t>
  </si>
  <si>
    <t>Překlad nenosný pórobetonový š 100 mm v do 250 mm na tenkovrstvou maltu dl přes 1250 do 1500 mm</t>
  </si>
  <si>
    <t>kus</t>
  </si>
  <si>
    <t>342272225</t>
  </si>
  <si>
    <t>Příčka z pórobetonových hladkých tvárnic na tenkovrstvou maltu tl 100 mm</t>
  </si>
  <si>
    <t>611131121</t>
  </si>
  <si>
    <t>Penetrační disperzní nátěr vnitřních stropů nanášený ručně</t>
  </si>
  <si>
    <t>611142032</t>
  </si>
  <si>
    <t>Potažení vnitřních stropů jutovou tkaninou vtlačením do omítky</t>
  </si>
  <si>
    <t>611311131</t>
  </si>
  <si>
    <t>Potažení vnitřních rovných stropů vápenným štukem tloušťky do 3 mm</t>
  </si>
  <si>
    <t>612131121</t>
  </si>
  <si>
    <t>Penetrační disperzní nátěr vnitřních stěn nanášený ručně</t>
  </si>
  <si>
    <t>612142001</t>
  </si>
  <si>
    <t>Potažení vnitřních stěn sklovláknitým pletivem vtlačeným do tenkovrstvé hmoty</t>
  </si>
  <si>
    <t>612311131</t>
  </si>
  <si>
    <t>Potažení vnitřních stěn vápenným štukem tloušťky do 3 mm</t>
  </si>
  <si>
    <t>619991021</t>
  </si>
  <si>
    <t>Oblepení rámů a keramických soklů lepící páskou</t>
  </si>
  <si>
    <t>m</t>
  </si>
  <si>
    <t>pc</t>
  </si>
  <si>
    <t>M</t>
  </si>
  <si>
    <t>42914103</t>
  </si>
  <si>
    <t>ventilátor axiální potrubní skříň z plastu průtok 200m3/h IP44 25W D 125mm</t>
  </si>
  <si>
    <t>763172386</t>
  </si>
  <si>
    <t>Montáž dvířek revizních dvouplášťových SDK kcí vel. 700 x 700 mm pro příčky a předsazené stěny</t>
  </si>
  <si>
    <t>59030763</t>
  </si>
  <si>
    <t>dvířka revizní protipožární pro stěny a podhledy EI 60 600x600 mm</t>
  </si>
  <si>
    <t>771111011</t>
  </si>
  <si>
    <t>Vysátí podkladu před pokládkou dlažby</t>
  </si>
  <si>
    <t>771121011</t>
  </si>
  <si>
    <t>Nátěr penetrační na podlahu</t>
  </si>
  <si>
    <t>771151013</t>
  </si>
  <si>
    <t>Samonivelační stěrka podlah pevnosti 20 MPa tl přes 5 do 8 mm</t>
  </si>
  <si>
    <t>776241111</t>
  </si>
  <si>
    <t>Lepení hladkých (bez vzoru) pásů ze sametového vinylu</t>
  </si>
  <si>
    <t>776411111</t>
  </si>
  <si>
    <t>Montáž obvodových soklíků výšky do 80 mm</t>
  </si>
  <si>
    <t>776421312</t>
  </si>
  <si>
    <t>Montáž přechodových šroubovaných lišt</t>
  </si>
  <si>
    <t>54914137</t>
  </si>
  <si>
    <t>kování k posuvným dveřím mušle</t>
  </si>
  <si>
    <t>781131112</t>
  </si>
  <si>
    <t>Izolace pod obklad nátěrem nebo stěrkou ve dvou vrstvách</t>
  </si>
  <si>
    <t>784111011</t>
  </si>
  <si>
    <t>Obroušení podkladu omítnutého v místnostech v do 3,80 m</t>
  </si>
  <si>
    <t>784121001</t>
  </si>
  <si>
    <t>Oškrabání malby v mísnostech v do 3,80 m</t>
  </si>
  <si>
    <t>784121011</t>
  </si>
  <si>
    <t>Rozmývání podkladu po oškrabání malby v místnostech v do 3,80 m</t>
  </si>
  <si>
    <t>784181001</t>
  </si>
  <si>
    <t>Jednonásobné pačokování v místnostech v do 3,80 m</t>
  </si>
  <si>
    <t>784211001</t>
  </si>
  <si>
    <t>Jednonásobné bílé malby ze směsí za mokra výborně oděruvzdorných v místnostech v do 3,80 m</t>
  </si>
  <si>
    <t>24551040</t>
  </si>
  <si>
    <t>stěrka hydroizolační dvousložková cemento-polymerová pod dlažbu</t>
  </si>
  <si>
    <t>kg</t>
  </si>
  <si>
    <t>LSS.TRUSA069</t>
  </si>
  <si>
    <t>dlaždice slinutá TAURUS GRANIT černá 598x298x10mm</t>
  </si>
  <si>
    <t>RAKO</t>
  </si>
  <si>
    <t>59761063</t>
  </si>
  <si>
    <t>dekor keramický pro interiér i exteriér přes 12 do 19ks/m2</t>
  </si>
  <si>
    <t>9</t>
  </si>
  <si>
    <t>Ostatní konstrukce a práce, bourání</t>
  </si>
  <si>
    <t>X</t>
  </si>
  <si>
    <t>775411810</t>
  </si>
  <si>
    <t>Demontáž soklíků nebo lišt dřevěných přibíjených do suti</t>
  </si>
  <si>
    <t>952901111</t>
  </si>
  <si>
    <t>Vyčištění budov bytové a občanské výstavby při výšce podlaží do 4 m</t>
  </si>
  <si>
    <t>952902021</t>
  </si>
  <si>
    <t>Čištění budov zametení hladkých podlah</t>
  </si>
  <si>
    <t>962084121</t>
  </si>
  <si>
    <t>Bourání příček deskových sádrových typu rabicka tl do 50 mm</t>
  </si>
  <si>
    <t>997013154</t>
  </si>
  <si>
    <t>Vnitrostaveništní doprava suti a vybouraných hmot pro budovy v přes 12 do 15 m s omezením mechanizace</t>
  </si>
  <si>
    <t>t</t>
  </si>
  <si>
    <t>997013511</t>
  </si>
  <si>
    <t>Odvoz suti a vybouraných hmot z meziskládky na skládku do 1 km s naložením a se složením</t>
  </si>
  <si>
    <t>997013601</t>
  </si>
  <si>
    <t>Poplatek za uložení na skládce (skládkovné) stavebního odpadu betonového kód odpadu 17 01 01</t>
  </si>
  <si>
    <t>997013631</t>
  </si>
  <si>
    <t>Poplatek za uložení na skládce (skládkovné) stavebního odpadu směsného kód odpadu 17 09 04</t>
  </si>
  <si>
    <t>997131519</t>
  </si>
  <si>
    <t>Příplatek ZKD 1 km u odvozu na skládku demontovaných konstrukcí dřevěných</t>
  </si>
  <si>
    <t>997211611</t>
  </si>
  <si>
    <t>Nakládání suti na dopravní prostředky pro vodorovnou dopravu</t>
  </si>
  <si>
    <t>998011003</t>
  </si>
  <si>
    <t>Přesun hmot pro budovy zděné v přes 12 do 24 m</t>
  </si>
  <si>
    <t>998735103</t>
  </si>
  <si>
    <t>Přesun hmot tonážní pro otopná tělesa v objektech v přes 12 do 24 m</t>
  </si>
  <si>
    <t>781491021</t>
  </si>
  <si>
    <t>Montáž zrcadel plochy do 1 m2 lepených silikonovým tmelem na keramický obklad</t>
  </si>
  <si>
    <t>40445204</t>
  </si>
  <si>
    <t>zrcadlo dopravní čtvercové 800x1000mm</t>
  </si>
  <si>
    <t>PSV</t>
  </si>
  <si>
    <t>725</t>
  </si>
  <si>
    <t>Zdravotechnika - zařizovací předměty</t>
  </si>
  <si>
    <t>766</t>
  </si>
  <si>
    <t>Konstrukce truhlářské</t>
  </si>
  <si>
    <t>766660172</t>
  </si>
  <si>
    <t>Montáž dveřních křídel otvíravých jednokřídlových š přes 0,8 m do obložkové zárubně</t>
  </si>
  <si>
    <t>766661849</t>
  </si>
  <si>
    <t>Demontáž interiérového štítku s klikou k opětovnému použití</t>
  </si>
  <si>
    <t>766682111</t>
  </si>
  <si>
    <t>Montáž zárubní obložkových pro dveře jednokřídlové tl stěny do 170 mm</t>
  </si>
  <si>
    <t>766682213</t>
  </si>
  <si>
    <t>Montáž zárubní obložkových protipožárních pro dveře jednokřídlové tl stěny přes 350 mm</t>
  </si>
  <si>
    <t>766691914</t>
  </si>
  <si>
    <t>Vyvěšení nebo zavěšení dřevěných křídel dveří pl do 2 m2</t>
  </si>
  <si>
    <t>767641800</t>
  </si>
  <si>
    <t>Demontáž zárubní dveří odřezáním plochy do 2,5 m2</t>
  </si>
  <si>
    <t>61162087</t>
  </si>
  <si>
    <t>dveře jednokřídlé dřevotřískové povrch laminátový plné 900x1970-2100mm</t>
  </si>
  <si>
    <t>61162041</t>
  </si>
  <si>
    <t>dveře jednokřídlé dřevotřískové protipožární EI (EW) 30 D3 povrch fóliový plné 1100x1970-2100mm</t>
  </si>
  <si>
    <t>61182301</t>
  </si>
  <si>
    <t>zárubeň jednokřídlá obložková s fóliovým povrchem tl stěny 60-150mm rozměru 600-1100/1970, 2100mm</t>
  </si>
  <si>
    <t>61182315</t>
  </si>
  <si>
    <t>zárubeň jednokřídlá obložková s fóliovým povrchem a protipožární úpravou tl stěny 260-350mm rozměru 600-1100/1970, 2100mm</t>
  </si>
  <si>
    <t>Zvýhodnění</t>
  </si>
  <si>
    <t>Klouzavá doložka</t>
  </si>
  <si>
    <t>Dodá zadavatel</t>
  </si>
  <si>
    <t>Přípočty a odpočty</t>
  </si>
  <si>
    <t>E</t>
  </si>
  <si>
    <t>Cena s DPH</t>
  </si>
  <si>
    <t xml:space="preserve"> základní</t>
  </si>
  <si>
    <t xml:space="preserve"> snížená</t>
  </si>
  <si>
    <t>DPH celkem</t>
  </si>
  <si>
    <t>Základ daně</t>
  </si>
  <si>
    <t>%</t>
  </si>
  <si>
    <t>DPH</t>
  </si>
  <si>
    <t>Celkem bez DPH</t>
  </si>
  <si>
    <t>Projektant, Zhotovitel, Objednatel</t>
  </si>
  <si>
    <t>Ostatní náklady</t>
  </si>
  <si>
    <t>22</t>
  </si>
  <si>
    <t>Kompl. činnost</t>
  </si>
  <si>
    <t>21</t>
  </si>
  <si>
    <t>HZS</t>
  </si>
  <si>
    <t>20</t>
  </si>
  <si>
    <t>VRN (ř. 13-18)</t>
  </si>
  <si>
    <t>19</t>
  </si>
  <si>
    <t>DN (ř. 8-11)</t>
  </si>
  <si>
    <t>12</t>
  </si>
  <si>
    <t>ZRN (ř. 1-6)</t>
  </si>
  <si>
    <t>7</t>
  </si>
  <si>
    <t>VRN z rozpočtu</t>
  </si>
  <si>
    <t>18</t>
  </si>
  <si>
    <t>Montáž</t>
  </si>
  <si>
    <t>6</t>
  </si>
  <si>
    <t xml:space="preserve">Jiné VRN   </t>
  </si>
  <si>
    <t>17</t>
  </si>
  <si>
    <t>Dodávky</t>
  </si>
  <si>
    <t>"M"</t>
  </si>
  <si>
    <t>5</t>
  </si>
  <si>
    <t xml:space="preserve">Provozní vlivy   </t>
  </si>
  <si>
    <t>16</t>
  </si>
  <si>
    <t>11</t>
  </si>
  <si>
    <t>4</t>
  </si>
  <si>
    <t xml:space="preserve">Územní vlivy   </t>
  </si>
  <si>
    <t>15</t>
  </si>
  <si>
    <t>Kulturní památka</t>
  </si>
  <si>
    <t>10</t>
  </si>
  <si>
    <t xml:space="preserve">Projektové práce   </t>
  </si>
  <si>
    <t>14</t>
  </si>
  <si>
    <t>Bez pevné podl.</t>
  </si>
  <si>
    <t>2</t>
  </si>
  <si>
    <t xml:space="preserve">Zařízení staveniště   </t>
  </si>
  <si>
    <t>13</t>
  </si>
  <si>
    <t>Práce přesčas</t>
  </si>
  <si>
    <t>8</t>
  </si>
  <si>
    <t>1</t>
  </si>
  <si>
    <t>Náklady na umístění stavby</t>
  </si>
  <si>
    <t>C</t>
  </si>
  <si>
    <t>Doplňkové náklady</t>
  </si>
  <si>
    <t>B</t>
  </si>
  <si>
    <t>Základní rozp. náklady</t>
  </si>
  <si>
    <t>A</t>
  </si>
  <si>
    <t>CZK</t>
  </si>
  <si>
    <t xml:space="preserve">                Rozpočtové náklady v</t>
  </si>
  <si>
    <t xml:space="preserve">        Náklady / 1 m.j.</t>
  </si>
  <si>
    <t xml:space="preserve">                Počet</t>
  </si>
  <si>
    <t xml:space="preserve">     Náklady / 1 m.j.</t>
  </si>
  <si>
    <t xml:space="preserve">             Počet</t>
  </si>
  <si>
    <t xml:space="preserve">    Náklady / 1 m.j.</t>
  </si>
  <si>
    <t xml:space="preserve">            Počet</t>
  </si>
  <si>
    <t xml:space="preserve">                Měrné a účelové jednotky</t>
  </si>
  <si>
    <t>CZ-CPA</t>
  </si>
  <si>
    <t>CZ-CPV</t>
  </si>
  <si>
    <t>Dne</t>
  </si>
  <si>
    <t>Rozpočet číslo</t>
  </si>
  <si>
    <t>Ing. Ondřej Baloun</t>
  </si>
  <si>
    <t>Zpracoval</t>
  </si>
  <si>
    <t xml:space="preserve">   </t>
  </si>
  <si>
    <t>Zhotovitel</t>
  </si>
  <si>
    <t>Projektant</t>
  </si>
  <si>
    <t xml:space="preserve">Domov Sedlčany, poskytovatel služeb    </t>
  </si>
  <si>
    <t>Objednatel</t>
  </si>
  <si>
    <t>DIČ</t>
  </si>
  <si>
    <t>IČO</t>
  </si>
  <si>
    <t>Sedlčany</t>
  </si>
  <si>
    <t>Místo</t>
  </si>
  <si>
    <t>EČO</t>
  </si>
  <si>
    <t>Název objektu</t>
  </si>
  <si>
    <t>JKSO</t>
  </si>
  <si>
    <t>Název stavby</t>
  </si>
  <si>
    <t>KRYCÍ LIST ROZPOČTU</t>
  </si>
  <si>
    <t xml:space="preserve">Uchazeč je povinnen výkaz výměr překontrolovat. </t>
  </si>
  <si>
    <t xml:space="preserve">měření nutná k provozu a kolaudaci. </t>
  </si>
  <si>
    <t>zkušební provoz, dokumentace skutečného provedení a příslušná</t>
  </si>
  <si>
    <t>provozu, zaškolení obsluhy, zpracování atestů a manuálů, náklady na</t>
  </si>
  <si>
    <t>zde neuvedené nutné pro komplexní dodávku díla včetně uvedení do</t>
  </si>
  <si>
    <t>Součástí dodávky je veškerá doprava a veškeré další dodávky a práce</t>
  </si>
  <si>
    <t>hod.</t>
  </si>
  <si>
    <t>Přípravné a pomocné práce</t>
  </si>
  <si>
    <t>15.</t>
  </si>
  <si>
    <t>kpl</t>
  </si>
  <si>
    <t>Přesun hmot</t>
  </si>
  <si>
    <t>14.</t>
  </si>
  <si>
    <t>Vyregulování a uvedení do provozu</t>
  </si>
  <si>
    <t>13.</t>
  </si>
  <si>
    <t>ks</t>
  </si>
  <si>
    <t>El. trubkové otop. těleso 1820/600 - 800 W</t>
  </si>
  <si>
    <t>12.</t>
  </si>
  <si>
    <t>Otopná tělesa desková 22 R - 55 140</t>
  </si>
  <si>
    <t>735 15 1560</t>
  </si>
  <si>
    <t>11.</t>
  </si>
  <si>
    <t>Montáž otopných těles</t>
  </si>
  <si>
    <t>735 14 1112</t>
  </si>
  <si>
    <t>10.</t>
  </si>
  <si>
    <t>Termostatická hlavice</t>
  </si>
  <si>
    <t>734 22 1682</t>
  </si>
  <si>
    <t>9.</t>
  </si>
  <si>
    <t>Regulace ventilů otopných těles</t>
  </si>
  <si>
    <t>735 00 0911</t>
  </si>
  <si>
    <t>8.</t>
  </si>
  <si>
    <t>Šroubení radiátorové 1/2"</t>
  </si>
  <si>
    <t>734 26 1233</t>
  </si>
  <si>
    <t>7.</t>
  </si>
  <si>
    <t>Ventily radiátorové 1/2"</t>
  </si>
  <si>
    <t>734 22 1536</t>
  </si>
  <si>
    <t>6.</t>
  </si>
  <si>
    <t xml:space="preserve">Doplňkové konstrukce </t>
  </si>
  <si>
    <t>5.</t>
  </si>
  <si>
    <t>Propojení potrubí</t>
  </si>
  <si>
    <t>733 29 1902</t>
  </si>
  <si>
    <t>4.</t>
  </si>
  <si>
    <t>Příplatek za přípojky</t>
  </si>
  <si>
    <t>733 11 3113</t>
  </si>
  <si>
    <t>3.</t>
  </si>
  <si>
    <t>Demontáž stáv. otopných těles</t>
  </si>
  <si>
    <t>735 11 1810</t>
  </si>
  <si>
    <t>2.</t>
  </si>
  <si>
    <t xml:space="preserve">Vypouštění vody </t>
  </si>
  <si>
    <t>735 49 4811</t>
  </si>
  <si>
    <t>1.</t>
  </si>
  <si>
    <t xml:space="preserve">Vytápění </t>
  </si>
  <si>
    <t>A.</t>
  </si>
  <si>
    <t>celkem</t>
  </si>
  <si>
    <t>jednotk.</t>
  </si>
  <si>
    <t>cena</t>
  </si>
  <si>
    <t>jedn.</t>
  </si>
  <si>
    <t>číslo</t>
  </si>
  <si>
    <t>Hmotn.</t>
  </si>
  <si>
    <t>Cena</t>
  </si>
  <si>
    <t>Jednotk.</t>
  </si>
  <si>
    <t>Množ.</t>
  </si>
  <si>
    <t>Měr.</t>
  </si>
  <si>
    <t>Zkrácený popis</t>
  </si>
  <si>
    <t>Položka</t>
  </si>
  <si>
    <t>Pořad.</t>
  </si>
  <si>
    <t xml:space="preserve">   s nástěnným držákem</t>
  </si>
  <si>
    <t xml:space="preserve">Sprchová baterie ruční  směšovací </t>
  </si>
  <si>
    <t>Rohové ventily</t>
  </si>
  <si>
    <t>725 81 3111</t>
  </si>
  <si>
    <t>Montáž sprchové zástěny</t>
  </si>
  <si>
    <t>725 24 9103</t>
  </si>
  <si>
    <t>725 21 1681</t>
  </si>
  <si>
    <t>725 11 2021</t>
  </si>
  <si>
    <t>Předstěnové systémy pro WC</t>
  </si>
  <si>
    <t>726 11 1032</t>
  </si>
  <si>
    <t>Zařizovací předměty</t>
  </si>
  <si>
    <t>998 72 2102</t>
  </si>
  <si>
    <t>Otevření nebo uzavření potrubí</t>
  </si>
  <si>
    <t>722 19 0901</t>
  </si>
  <si>
    <t>Proplach a dezinfekce</t>
  </si>
  <si>
    <t>722 29 0234</t>
  </si>
  <si>
    <t>Tlakové zkoušky</t>
  </si>
  <si>
    <t>722 29 0226</t>
  </si>
  <si>
    <t>Kulový kohout 3/4"</t>
  </si>
  <si>
    <t>722 23 2044</t>
  </si>
  <si>
    <t>722 13 1913</t>
  </si>
  <si>
    <t>Doplňkové konstrukce</t>
  </si>
  <si>
    <t>Nástěnky</t>
  </si>
  <si>
    <t>722 22 0111</t>
  </si>
  <si>
    <t>Vyvedení výpustek</t>
  </si>
  <si>
    <t>722 19 0401</t>
  </si>
  <si>
    <t>Izolace potrubí tl. 15 mm</t>
  </si>
  <si>
    <t>722 18 1232</t>
  </si>
  <si>
    <t xml:space="preserve">Dtto,               ø 25 </t>
  </si>
  <si>
    <t>722 17 4023</t>
  </si>
  <si>
    <t xml:space="preserve">Potrubí  PPR  ø 20 </t>
  </si>
  <si>
    <t>722 17 4022</t>
  </si>
  <si>
    <t>Demontáž stáv. rozvodů vodovodu</t>
  </si>
  <si>
    <t xml:space="preserve">Vodovod   </t>
  </si>
  <si>
    <t>998 72 1102</t>
  </si>
  <si>
    <t>Zkouška těsnosti</t>
  </si>
  <si>
    <t>721 29 0111</t>
  </si>
  <si>
    <t>Zápachové uzávěrky umyvadlové</t>
  </si>
  <si>
    <t>721 22 6521</t>
  </si>
  <si>
    <t>Napojení na stáv. kanalizaci</t>
  </si>
  <si>
    <t>721 17 1905</t>
  </si>
  <si>
    <t>721 19 4109</t>
  </si>
  <si>
    <t>Dtto,              HT 100</t>
  </si>
  <si>
    <t>721 17 4045</t>
  </si>
  <si>
    <t>Potrubí PVC  HT 40</t>
  </si>
  <si>
    <t>721 17 4042</t>
  </si>
  <si>
    <t>Vsazení odboček do stáv. stoupačky</t>
  </si>
  <si>
    <t>Demontáž stávající kanalizace</t>
  </si>
  <si>
    <t>Kanalizace</t>
  </si>
  <si>
    <t>Vytápění</t>
  </si>
  <si>
    <t>Vodovod</t>
  </si>
  <si>
    <t>1až 5</t>
  </si>
  <si>
    <t>ZDRAVOTNÍ  INSTALACE</t>
  </si>
  <si>
    <t xml:space="preserve">Domov důchodců </t>
  </si>
  <si>
    <t xml:space="preserve">      </t>
  </si>
  <si>
    <t>5.1 - Ostatní</t>
  </si>
  <si>
    <t>CELKEM</t>
  </si>
  <si>
    <t xml:space="preserve"> Výchozí revize</t>
  </si>
  <si>
    <t xml:space="preserve">  INFO  0851-VR</t>
  </si>
  <si>
    <t xml:space="preserve"> Dokumentace skutečného provedení</t>
  </si>
  <si>
    <t xml:space="preserve">  INFO  0801-SK</t>
  </si>
  <si>
    <t xml:space="preserve"> Demontáž nevyužité slaboproudé a slinoproudé elektroinstalace</t>
  </si>
  <si>
    <t>celkem Kč</t>
  </si>
  <si>
    <t>cena Kč</t>
  </si>
  <si>
    <t>množství</t>
  </si>
  <si>
    <t>m.j.</t>
  </si>
  <si>
    <t>název položky</t>
  </si>
  <si>
    <t>číslo pol.</t>
  </si>
  <si>
    <t>p.č.</t>
  </si>
  <si>
    <t>4.4 - Zednické práce</t>
  </si>
  <si>
    <t xml:space="preserve"> Vysekání rýh ve zdivu cihelném hl.3 cm a š.5 cm</t>
  </si>
  <si>
    <t xml:space="preserve"> 46-M 469742112</t>
  </si>
  <si>
    <t xml:space="preserve"> Vysekání rýh ve stropech kamen a beton hl.3 cm a š.3 cm</t>
  </si>
  <si>
    <t xml:space="preserve"> 46-M 469741211</t>
  </si>
  <si>
    <t xml:space="preserve"> Vysekání kapes ve zdivu cihelném pro krabice 10x10x8 cm</t>
  </si>
  <si>
    <t xml:space="preserve"> 46-M 469733120</t>
  </si>
  <si>
    <t xml:space="preserve"> Vysekání kapes ve zdivu cihelném pro krabice 7x7x5 cm</t>
  </si>
  <si>
    <t xml:space="preserve"> 46-M 469733110</t>
  </si>
  <si>
    <t xml:space="preserve"> Vyplnění a zaomítnutí rýh ve stěnách hl.3 cm a š.3 cm</t>
  </si>
  <si>
    <t xml:space="preserve"> 46-M 466121100</t>
  </si>
  <si>
    <t>3.1 - Okruhová rozvodnice</t>
  </si>
  <si>
    <t xml:space="preserve"> Montážní,kompletační a pořiz.náklady 40%</t>
  </si>
  <si>
    <t xml:space="preserve"> ¤ AA-40%</t>
  </si>
  <si>
    <t xml:space="preserve"> Vypínač 3f/40A</t>
  </si>
  <si>
    <t xml:space="preserve"> SPCM 405-........</t>
  </si>
  <si>
    <t xml:space="preserve"> Rozvodnice</t>
  </si>
  <si>
    <t xml:space="preserve"> SPCM 357-........</t>
  </si>
  <si>
    <t xml:space="preserve"> Propojovací lišta 10mm</t>
  </si>
  <si>
    <t xml:space="preserve"> CROZVA B-1011-1</t>
  </si>
  <si>
    <t xml:space="preserve"> Svodič přepětí  Typ2  pro třífázové sítě  TN-S</t>
  </si>
  <si>
    <t xml:space="preserve"> 358D 900397</t>
  </si>
  <si>
    <t xml:space="preserve"> Chránič proudový 40/4/030</t>
  </si>
  <si>
    <t xml:space="preserve"> 358 89029.AR</t>
  </si>
  <si>
    <t xml:space="preserve"> Chránič proudový s nadproudovou ochranou OLI 10B/1N/030</t>
  </si>
  <si>
    <t xml:space="preserve"> 358 89010.AR</t>
  </si>
  <si>
    <t xml:space="preserve"> Jistič do 63 A 1+N pólový charakter.B  LPN-16B-1N</t>
  </si>
  <si>
    <t xml:space="preserve"> 358 22129R</t>
  </si>
  <si>
    <t xml:space="preserve"> Přesun 1%</t>
  </si>
  <si>
    <t xml:space="preserve"> ¤ PR-010=</t>
  </si>
  <si>
    <t xml:space="preserve"> Pořizovací náklady 3%</t>
  </si>
  <si>
    <t xml:space="preserve"> ¤ PN-030%</t>
  </si>
  <si>
    <t xml:space="preserve"> Podružný materiál  3%</t>
  </si>
  <si>
    <t xml:space="preserve"> ¤ PM-030%</t>
  </si>
  <si>
    <t xml:space="preserve"> Krabice univerzální z PH  KU 68- 1901</t>
  </si>
  <si>
    <t xml:space="preserve"> 345 71518R</t>
  </si>
  <si>
    <t xml:space="preserve"> Trubka elektroinstal. ohebná  d 20mm</t>
  </si>
  <si>
    <t xml:space="preserve"> 345 71050R</t>
  </si>
  <si>
    <t xml:space="preserve"> Zásuvka TV</t>
  </si>
  <si>
    <t xml:space="preserve"> 345 51622R</t>
  </si>
  <si>
    <t xml:space="preserve"> 341 40583R</t>
  </si>
  <si>
    <t xml:space="preserve"> Vodič koaxiální</t>
  </si>
  <si>
    <t xml:space="preserve"> Účastnická zásuvka TV+R+SAT koncová pod omítku</t>
  </si>
  <si>
    <t xml:space="preserve"> 22 2730001R00</t>
  </si>
  <si>
    <t xml:space="preserve"> Koaxiální kabel v trubkách</t>
  </si>
  <si>
    <t xml:space="preserve"> 22 2280241R00</t>
  </si>
  <si>
    <t>1.3 - Nosný materiál-ostatní</t>
  </si>
  <si>
    <t xml:space="preserve"> Svorka uzemňovací</t>
  </si>
  <si>
    <t xml:space="preserve"> SPCM 354-42150</t>
  </si>
  <si>
    <t xml:space="preserve"> Páska uzemňovací Cu</t>
  </si>
  <si>
    <t xml:space="preserve"> SPCM 354-42071</t>
  </si>
  <si>
    <t xml:space="preserve"> Jistič do 63 A 3pólový charakter. B LPN-25B-3</t>
  </si>
  <si>
    <t xml:space="preserve"> 358 22403R</t>
  </si>
  <si>
    <t xml:space="preserve"> Krabice odbočná KO97 komplet</t>
  </si>
  <si>
    <t xml:space="preserve"> 345 71523R</t>
  </si>
  <si>
    <t xml:space="preserve"> Lišta vkládací  LV 40 x 40 mm (LHD)</t>
  </si>
  <si>
    <t xml:space="preserve"> 345 709990007R</t>
  </si>
  <si>
    <t xml:space="preserve"> Zásuvka dvojnásobná , natočená dutinka</t>
  </si>
  <si>
    <t xml:space="preserve"> 345 51620R</t>
  </si>
  <si>
    <t xml:space="preserve"> Zásuvka jednonásobná</t>
  </si>
  <si>
    <t xml:space="preserve"> 345 51615R</t>
  </si>
  <si>
    <t xml:space="preserve"> Vypínač velkoplošný  řazení 1</t>
  </si>
  <si>
    <t xml:space="preserve"> 345 35540</t>
  </si>
  <si>
    <t xml:space="preserve"> Přepínač velkoplošný  řazení 6</t>
  </si>
  <si>
    <t xml:space="preserve"> 345 35503</t>
  </si>
  <si>
    <t xml:space="preserve"> Drat CY 2,5 zzl</t>
  </si>
  <si>
    <t xml:space="preserve"> 341 402250048R</t>
  </si>
  <si>
    <t xml:space="preserve"> Kabel silový s Cu jádrem 750 V CYKY 5 x 4 mm2</t>
  </si>
  <si>
    <t xml:space="preserve"> 341 11098R</t>
  </si>
  <si>
    <t xml:space="preserve"> Kabel silový s Cu jádrem 750 V CYKY 3-J x 2,5 mm2</t>
  </si>
  <si>
    <t xml:space="preserve"> 341 11036R</t>
  </si>
  <si>
    <t xml:space="preserve"> Kabel silový s Cu jádrem 750 V CYKY 3-O x 1,5 mm2</t>
  </si>
  <si>
    <t xml:space="preserve"> 341 11030R</t>
  </si>
  <si>
    <t xml:space="preserve"> Kabel silový s Cu jádrem 750 V CYKY 3-J x 1,5 mm2</t>
  </si>
  <si>
    <t>1.2 - Nosný materiál-svítidla</t>
  </si>
  <si>
    <t xml:space="preserve"> Svítidlo nouzového osvětení , záložní zdroj na stěnu</t>
  </si>
  <si>
    <t xml:space="preserve"> 348- 00100.08</t>
  </si>
  <si>
    <t xml:space="preserve"> 348- 00100.06</t>
  </si>
  <si>
    <t xml:space="preserve"> 348- 00100.05</t>
  </si>
  <si>
    <t xml:space="preserve"> 348- 00100.03</t>
  </si>
  <si>
    <t>1.1 - Elektro-montáže</t>
  </si>
  <si>
    <t xml:space="preserve"> Zednické výpomoce  6%</t>
  </si>
  <si>
    <t xml:space="preserve"> ¤ ZV-060%</t>
  </si>
  <si>
    <t xml:space="preserve"> Svorka k ochran. pospojování</t>
  </si>
  <si>
    <t xml:space="preserve"> 21M210 220321</t>
  </si>
  <si>
    <t xml:space="preserve"> Kabel CYKY-m 750 V 5x4 mm pevně uložený</t>
  </si>
  <si>
    <t xml:space="preserve"> 21 0810057R00</t>
  </si>
  <si>
    <t xml:space="preserve"> Kabel CYKY-m 750 V 3-J x 2,5 mm2 pevně uložený</t>
  </si>
  <si>
    <t xml:space="preserve"> 21 0810046R00</t>
  </si>
  <si>
    <t xml:space="preserve"> Kabel CYKY-m 750 V 3-O x 1,5 mm2 pevně uložený</t>
  </si>
  <si>
    <t xml:space="preserve"> 21 0810045R00</t>
  </si>
  <si>
    <t xml:space="preserve"> Kabel CYKY-m 750 V 3-J x 1,5 mm2 pevně uložený</t>
  </si>
  <si>
    <t xml:space="preserve"> Ochranné spoj. v prádel.,koupel.,Cu4-16 mm2 pevně</t>
  </si>
  <si>
    <t xml:space="preserve"> 21 0220452R00</t>
  </si>
  <si>
    <t xml:space="preserve"> Svítidlo - montáž</t>
  </si>
  <si>
    <t xml:space="preserve"> 21 0201039R00</t>
  </si>
  <si>
    <t xml:space="preserve"> Svítidlo nouzového osvětlení se záložním zdrojem</t>
  </si>
  <si>
    <t xml:space="preserve"> 21 0200043R00</t>
  </si>
  <si>
    <t xml:space="preserve"> Montáž  rozvodnic do váhy 20 kg</t>
  </si>
  <si>
    <t xml:space="preserve"> 21 0190001R00</t>
  </si>
  <si>
    <t xml:space="preserve"> Jistič vzduchový 3pólový do 25 A bez krytu</t>
  </si>
  <si>
    <t xml:space="preserve"> 21 0120451R00</t>
  </si>
  <si>
    <t xml:space="preserve"> Zásuvka A BB domovní zapuštěná - provedení 2x (2P+PE)</t>
  </si>
  <si>
    <t xml:space="preserve"> 21 0111014R00</t>
  </si>
  <si>
    <t xml:space="preserve"> Zásuvka ABB domovní zapuštěná - provedení 2P+PE</t>
  </si>
  <si>
    <t xml:space="preserve"> 21 0111011R00</t>
  </si>
  <si>
    <t xml:space="preserve"> Spínač zapuštěný střídavý, řazení 6</t>
  </si>
  <si>
    <t xml:space="preserve"> 21 0110045R00</t>
  </si>
  <si>
    <t xml:space="preserve"> Spínač zapuštěný jednopólový, řazení 1</t>
  </si>
  <si>
    <t xml:space="preserve"> 21 0110041R00</t>
  </si>
  <si>
    <t xml:space="preserve"> Ukončení celoplast. kabelů do 4x10 mm2</t>
  </si>
  <si>
    <t xml:space="preserve"> 21 0100251R00</t>
  </si>
  <si>
    <t xml:space="preserve"> Krabice rozvodná KR 97, se zapojením, kruhová</t>
  </si>
  <si>
    <t xml:space="preserve"> 21 0010322R00</t>
  </si>
  <si>
    <t xml:space="preserve"> Krabice přístrojová</t>
  </si>
  <si>
    <t xml:space="preserve"> 21 0010301R00</t>
  </si>
  <si>
    <t xml:space="preserve"> Lišta elektroinstalační PVC š.do 40 mm,šroubováním</t>
  </si>
  <si>
    <t xml:space="preserve"> 21 0010105R00</t>
  </si>
  <si>
    <t>RTS 21M</t>
  </si>
  <si>
    <t xml:space="preserve"> Vypracováno s použitím položek montážních ceníků RTS
 a položek orientačních cen materiálů.
   Určeno pouze pro potřebu hrubé cenové orientace.</t>
  </si>
  <si>
    <t>částka Kč</t>
  </si>
  <si>
    <t>C E L K E M   b e z   D P H</t>
  </si>
  <si>
    <t xml:space="preserve"> Ostatní</t>
  </si>
  <si>
    <t xml:space="preserve"> Zednické práce</t>
  </si>
  <si>
    <t xml:space="preserve"> Okruhová rozvodnice</t>
  </si>
  <si>
    <t xml:space="preserve"> Nosný materiál-ostatní</t>
  </si>
  <si>
    <t xml:space="preserve">      3.   1.3</t>
  </si>
  <si>
    <t xml:space="preserve"> Nosný materiál-svítidla</t>
  </si>
  <si>
    <t xml:space="preserve">      2.   1.2</t>
  </si>
  <si>
    <t xml:space="preserve"> Elektro-montáže</t>
  </si>
  <si>
    <t xml:space="preserve">      1.   1.1</t>
  </si>
  <si>
    <t>označení</t>
  </si>
  <si>
    <t>R E K A P I T U L A C E</t>
  </si>
  <si>
    <t>D Í L Č Í   R O Z P O Č E T</t>
  </si>
  <si>
    <t>C E L K E M   v č .   D P H</t>
  </si>
  <si>
    <t xml:space="preserve"> základ bez DPH - kontrolní údaj</t>
  </si>
  <si>
    <t xml:space="preserve"> částka DPH</t>
  </si>
  <si>
    <t xml:space="preserve"> základ DPH</t>
  </si>
  <si>
    <t>Č á s t   D P H</t>
  </si>
  <si>
    <t>776201811</t>
  </si>
  <si>
    <t>Demontáž lepených povlakových podlah bez podložky ručně</t>
  </si>
  <si>
    <t>721 17 4043</t>
  </si>
  <si>
    <t>Dtto,              HT 150</t>
  </si>
  <si>
    <t>Umyvadla</t>
  </si>
  <si>
    <t xml:space="preserve">Klozety závěsné </t>
  </si>
  <si>
    <t>725 22 1681</t>
  </si>
  <si>
    <t>Umývátko</t>
  </si>
  <si>
    <t>Sprchová vanička se zástěnou</t>
  </si>
  <si>
    <t>725 28 7116</t>
  </si>
  <si>
    <t>725 23 2682</t>
  </si>
  <si>
    <t>Otopná tělesa desková 22 R - 55 160</t>
  </si>
  <si>
    <t>Příčka z pórobetonových hladkých tvárnic na tenkovrstvou maltu tl 150 mm</t>
  </si>
  <si>
    <t>Stavební úpravy pokoje 214</t>
  </si>
  <si>
    <t xml:space="preserve"> Ventilátor s doběhem</t>
  </si>
  <si>
    <t xml:space="preserve"> CMATER 429-.....</t>
  </si>
  <si>
    <t xml:space="preserve"> Kabel silový s Cu jádrem 750 V CYKY 5 x 1,5 mm2</t>
  </si>
  <si>
    <t xml:space="preserve"> 341 11090R</t>
  </si>
  <si>
    <t xml:space="preserve"> Svítidlo ozn.č. Q</t>
  </si>
  <si>
    <t xml:space="preserve"> Svítidlo ozn.č. E</t>
  </si>
  <si>
    <t xml:space="preserve"> Svítidlo ozn.č. D</t>
  </si>
  <si>
    <t xml:space="preserve"> Svítidlo ozn.č. P</t>
  </si>
  <si>
    <t xml:space="preserve"> Montáž ventilátoru do 1,5kW</t>
  </si>
  <si>
    <t xml:space="preserve"> 21M210 290751</t>
  </si>
  <si>
    <t xml:space="preserve"> Kabel CYKY-m 750 V 5 x 1,5 mm2 pevně uložený
včetně dodávky kabelu</t>
  </si>
  <si>
    <t xml:space="preserve"> 21 0810055RT1</t>
  </si>
  <si>
    <t xml:space="preserve">      6.   5.1</t>
  </si>
  <si>
    <t xml:space="preserve">      5.   4.4</t>
  </si>
  <si>
    <t xml:space="preserve">      4.   3.1</t>
  </si>
  <si>
    <t>Stavba: STAVEBNÍ ÚPRAVY MÍSTNOSTI č.214, PAVILON 2, k.ú. SEDLČANY parc.č. 1085/3
Investor: DOMOV SEDLČANY, POSKYTOVATEL SOCIÁLNÍCH SLUŽEB, U KULTŮRNÍHO DOMU746, 264 01 SEDLČANY
Část: D.1.4 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</si>
</sst>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K_č_-;\-* #,##0.00\ _K_č_-;_-* &quot;-&quot;??\ _K_č_-;_-@_-"/>
    <numFmt numFmtId="164" formatCode="#,##0;#,##0;"/>
    <numFmt numFmtId="165" formatCode="#,##0.000"/>
    <numFmt numFmtId="166" formatCode="#,##0.00;\-#,##0.00"/>
    <numFmt numFmtId="167" formatCode="###0.0;\-###0.0"/>
    <numFmt numFmtId="168" formatCode="###0;\-###0"/>
    <numFmt numFmtId="169" formatCode="#,##0;\-#,##0"/>
    <numFmt numFmtId="170" formatCode="0.00%;\-0.00%"/>
  </numFmts>
  <fonts count="36">
    <font>
      <sz val="11"/>
      <color theme="1"/>
      <name val="Calibri"/>
      <family val="2"/>
      <scheme val="minor"/>
    </font>
    <font>
      <sz val="8"/>
      <color rgb="FF000000"/>
      <name val="Tahoma"/>
    </font>
    <font>
      <b/>
      <sz val="8"/>
      <color rgb="FF000000"/>
      <name val="Tahoma"/>
    </font>
    <font>
      <b/>
      <sz val="8"/>
      <color rgb="FFFF0000"/>
      <name val="Tahoma"/>
    </font>
    <font>
      <b/>
      <sz val="8"/>
      <color rgb="FF000080"/>
      <name val="Tahoma"/>
    </font>
    <font>
      <sz val="8"/>
      <color rgb="FF0000FF"/>
      <name val="Tahoma"/>
    </font>
    <font>
      <b/>
      <sz val="8"/>
      <color rgb="FFFF8000"/>
      <name val="Tahoma"/>
    </font>
    <font>
      <sz val="8"/>
      <color rgb="FF0065CE"/>
      <name val="Tahoma"/>
    </font>
    <font>
      <sz val="8"/>
      <color rgb="FF008080"/>
      <name val="Tahoma"/>
    </font>
    <font>
      <sz val="8"/>
      <name val="MS Sans Serif"/>
      <charset val="1"/>
    </font>
    <font>
      <sz val="10"/>
      <name val="Arial"/>
      <charset val="238"/>
    </font>
    <font>
      <sz val="8"/>
      <name val="Arial"/>
      <charset val="238"/>
    </font>
    <font>
      <b/>
      <sz val="10"/>
      <name val="Arial"/>
      <charset val="238"/>
    </font>
    <font>
      <b/>
      <sz val="12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name val="Arial"/>
      <charset val="238"/>
    </font>
    <font>
      <sz val="10"/>
      <name val="Arial CE"/>
      <charset val="238"/>
    </font>
    <font>
      <sz val="7"/>
      <name val="Arial CE"/>
      <charset val="238"/>
    </font>
    <font>
      <sz val="7"/>
      <name val="Arial"/>
      <charset val="238"/>
    </font>
    <font>
      <b/>
      <sz val="18"/>
      <color indexed="10"/>
      <name val="Arial CE"/>
      <charset val="238"/>
    </font>
    <font>
      <sz val="10"/>
      <name val="Arial"/>
      <charset val="110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Bangkok"/>
      <charset val="238"/>
    </font>
    <font>
      <b/>
      <sz val="12"/>
      <name val="Bangkok"/>
      <charset val="238"/>
    </font>
    <font>
      <b/>
      <u/>
      <sz val="12"/>
      <name val="Bangkok"/>
      <charset val="238"/>
    </font>
    <font>
      <b/>
      <u/>
      <sz val="14"/>
      <name val="Bangkok"/>
      <charset val="238"/>
    </font>
    <font>
      <b/>
      <sz val="14"/>
      <name val="Bangkok"/>
      <charset val="238"/>
    </font>
    <font>
      <b/>
      <u/>
      <sz val="14"/>
      <name val="Arial CE"/>
      <family val="2"/>
      <charset val="238"/>
    </font>
    <font>
      <sz val="10"/>
      <color indexed="8"/>
      <name val="Arial"/>
    </font>
    <font>
      <b/>
      <sz val="12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CC"/>
      </patternFill>
    </fill>
    <fill>
      <patternFill patternType="solid">
        <fgColor rgb="FFFFFFFF"/>
      </patternFill>
    </fill>
  </fills>
  <borders count="62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9" fillId="0" borderId="0" applyAlignment="0">
      <alignment vertical="top"/>
      <protection locked="0"/>
    </xf>
    <xf numFmtId="0" fontId="18" fillId="0" borderId="0"/>
    <xf numFmtId="43" fontId="18" fillId="0" borderId="0" applyFont="0" applyFill="0" applyBorder="0" applyAlignment="0" applyProtection="0"/>
    <xf numFmtId="0" fontId="34" fillId="0" borderId="0" applyNumberFormat="0" applyFont="0" applyBorder="0" applyAlignment="0"/>
  </cellStyleXfs>
  <cellXfs count="281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 shrinkToFit="1" readingOrder="1"/>
    </xf>
    <xf numFmtId="0" fontId="2" fillId="3" borderId="1" xfId="0" applyNumberFormat="1" applyFont="1" applyFill="1" applyBorder="1" applyAlignment="1">
      <alignment horizontal="right" vertical="center" readingOrder="1"/>
    </xf>
    <xf numFmtId="49" fontId="2" fillId="4" borderId="1" xfId="0" applyNumberFormat="1" applyFont="1" applyFill="1" applyBorder="1" applyAlignment="1">
      <alignment horizontal="left" vertical="center" readingOrder="1"/>
    </xf>
    <xf numFmtId="0" fontId="2" fillId="4" borderId="1" xfId="0" applyNumberFormat="1" applyFont="1" applyFill="1" applyBorder="1" applyAlignment="1">
      <alignment horizontal="left" vertical="center" readingOrder="1"/>
    </xf>
    <xf numFmtId="49" fontId="2" fillId="4" borderId="1" xfId="0" applyNumberFormat="1" applyFont="1" applyFill="1" applyBorder="1" applyAlignment="1">
      <alignment horizontal="center" vertical="center" readingOrder="1"/>
    </xf>
    <xf numFmtId="164" fontId="2" fillId="4" borderId="1" xfId="0" applyNumberFormat="1" applyFont="1" applyFill="1" applyBorder="1" applyAlignment="1">
      <alignment horizontal="right" vertical="center" readingOrder="1"/>
    </xf>
    <xf numFmtId="49" fontId="2" fillId="4" borderId="1" xfId="0" applyNumberFormat="1" applyFont="1" applyFill="1" applyBorder="1" applyAlignment="1">
      <alignment horizontal="left" vertical="center" wrapText="1" shrinkToFit="1" readingOrder="1"/>
    </xf>
    <xf numFmtId="49" fontId="2" fillId="3" borderId="1" xfId="0" applyNumberFormat="1" applyFont="1" applyFill="1" applyBorder="1" applyAlignment="1">
      <alignment horizontal="left" vertical="center" readingOrder="1"/>
    </xf>
    <xf numFmtId="165" fontId="3" fillId="3" borderId="1" xfId="0" applyNumberFormat="1" applyFont="1" applyFill="1" applyBorder="1" applyAlignment="1">
      <alignment horizontal="right" vertical="center" readingOrder="1"/>
    </xf>
    <xf numFmtId="4" fontId="2" fillId="4" borderId="1" xfId="0" applyNumberFormat="1" applyFont="1" applyFill="1" applyBorder="1" applyAlignment="1">
      <alignment horizontal="right" vertical="center" readingOrder="1"/>
    </xf>
    <xf numFmtId="165" fontId="2" fillId="4" borderId="1" xfId="0" applyNumberFormat="1" applyFont="1" applyFill="1" applyBorder="1" applyAlignment="1">
      <alignment horizontal="right" vertical="center" readingOrder="1"/>
    </xf>
    <xf numFmtId="0" fontId="1" fillId="3" borderId="1" xfId="0" applyNumberFormat="1" applyFont="1" applyFill="1" applyBorder="1" applyAlignment="1">
      <alignment horizontal="right" vertical="center" readingOrder="1"/>
    </xf>
    <xf numFmtId="49" fontId="1" fillId="4" borderId="1" xfId="0" applyNumberFormat="1" applyFont="1" applyFill="1" applyBorder="1" applyAlignment="1">
      <alignment horizontal="left" vertical="center" readingOrder="1"/>
    </xf>
    <xf numFmtId="0" fontId="1" fillId="4" borderId="1" xfId="0" applyNumberFormat="1" applyFont="1" applyFill="1" applyBorder="1" applyAlignment="1">
      <alignment horizontal="left" vertical="center" readingOrder="1"/>
    </xf>
    <xf numFmtId="49" fontId="4" fillId="4" borderId="1" xfId="0" applyNumberFormat="1" applyFont="1" applyFill="1" applyBorder="1" applyAlignment="1">
      <alignment horizontal="center" vertical="center" readingOrder="1"/>
    </xf>
    <xf numFmtId="3" fontId="1" fillId="3" borderId="1" xfId="0" applyNumberFormat="1" applyFont="1" applyFill="1" applyBorder="1" applyAlignment="1">
      <alignment horizontal="right" vertical="center" readingOrder="1"/>
    </xf>
    <xf numFmtId="49" fontId="1" fillId="4" borderId="1" xfId="0" applyNumberFormat="1" applyFont="1" applyFill="1" applyBorder="1" applyAlignment="1">
      <alignment horizontal="center" vertical="center" readingOrder="1"/>
    </xf>
    <xf numFmtId="49" fontId="1" fillId="3" borderId="1" xfId="0" applyNumberFormat="1" applyFont="1" applyFill="1" applyBorder="1" applyAlignment="1">
      <alignment horizontal="left" vertical="center" wrapText="1" shrinkToFit="1" readingOrder="1"/>
    </xf>
    <xf numFmtId="49" fontId="1" fillId="3" borderId="1" xfId="0" applyNumberFormat="1" applyFont="1" applyFill="1" applyBorder="1" applyAlignment="1">
      <alignment horizontal="left" vertical="center" readingOrder="1"/>
    </xf>
    <xf numFmtId="165" fontId="1" fillId="3" borderId="1" xfId="0" applyNumberFormat="1" applyFont="1" applyFill="1" applyBorder="1" applyAlignment="1">
      <alignment horizontal="right" vertical="center" readingOrder="1"/>
    </xf>
    <xf numFmtId="4" fontId="1" fillId="3" borderId="1" xfId="0" applyNumberFormat="1" applyFont="1" applyFill="1" applyBorder="1" applyAlignment="1">
      <alignment horizontal="right" vertical="center" readingOrder="1"/>
    </xf>
    <xf numFmtId="165" fontId="1" fillId="4" borderId="1" xfId="0" applyNumberFormat="1" applyFont="1" applyFill="1" applyBorder="1" applyAlignment="1">
      <alignment horizontal="right" vertical="center" readingOrder="1"/>
    </xf>
    <xf numFmtId="165" fontId="5" fillId="3" borderId="1" xfId="0" applyNumberFormat="1" applyFont="1" applyFill="1" applyBorder="1" applyAlignment="1">
      <alignment horizontal="right" vertical="center" readingOrder="1"/>
    </xf>
    <xf numFmtId="49" fontId="6" fillId="4" borderId="1" xfId="0" applyNumberFormat="1" applyFont="1" applyFill="1" applyBorder="1" applyAlignment="1">
      <alignment horizontal="center" vertical="center" readingOrder="1"/>
    </xf>
    <xf numFmtId="49" fontId="7" fillId="3" borderId="1" xfId="0" applyNumberFormat="1" applyFont="1" applyFill="1" applyBorder="1" applyAlignment="1">
      <alignment horizontal="left" vertical="center" wrapText="1" shrinkToFit="1" readingOrder="1"/>
    </xf>
    <xf numFmtId="4" fontId="8" fillId="3" borderId="1" xfId="0" applyNumberFormat="1" applyFont="1" applyFill="1" applyBorder="1" applyAlignment="1">
      <alignment horizontal="right" vertical="center" readingOrder="1"/>
    </xf>
    <xf numFmtId="165" fontId="8" fillId="3" borderId="1" xfId="0" applyNumberFormat="1" applyFont="1" applyFill="1" applyBorder="1" applyAlignment="1">
      <alignment horizontal="right" vertical="center" readingOrder="1"/>
    </xf>
    <xf numFmtId="0" fontId="9" fillId="0" borderId="0" xfId="1" applyFont="1" applyAlignment="1">
      <alignment horizontal="left" vertical="top"/>
      <protection locked="0"/>
    </xf>
    <xf numFmtId="0" fontId="9" fillId="0" borderId="0" xfId="1" applyAlignment="1">
      <alignment horizontal="left" vertical="top"/>
      <protection locked="0"/>
    </xf>
    <xf numFmtId="0" fontId="9" fillId="0" borderId="2" xfId="1" applyFont="1" applyBorder="1" applyAlignment="1">
      <alignment horizontal="left" vertical="top"/>
      <protection locked="0"/>
    </xf>
    <xf numFmtId="166" fontId="10" fillId="0" borderId="3" xfId="1" applyNumberFormat="1" applyFont="1" applyBorder="1" applyAlignment="1">
      <alignment horizontal="right" vertical="center"/>
      <protection locked="0"/>
    </xf>
    <xf numFmtId="0" fontId="11" fillId="0" borderId="4" xfId="1" applyFont="1" applyBorder="1" applyAlignment="1">
      <alignment horizontal="left" vertical="top"/>
      <protection locked="0"/>
    </xf>
    <xf numFmtId="0" fontId="11" fillId="0" borderId="3" xfId="1" applyFont="1" applyBorder="1" applyAlignment="1">
      <alignment horizontal="left"/>
      <protection locked="0"/>
    </xf>
    <xf numFmtId="0" fontId="11" fillId="0" borderId="5" xfId="1" applyFont="1" applyBorder="1" applyAlignment="1">
      <alignment horizontal="left" vertical="top"/>
      <protection locked="0"/>
    </xf>
    <xf numFmtId="0" fontId="9" fillId="0" borderId="6" xfId="1" applyFont="1" applyBorder="1" applyAlignment="1">
      <alignment horizontal="left" vertical="top"/>
      <protection locked="0"/>
    </xf>
    <xf numFmtId="0" fontId="9" fillId="0" borderId="7" xfId="1" applyFont="1" applyBorder="1" applyAlignment="1">
      <alignment horizontal="left" vertical="top"/>
      <protection locked="0"/>
    </xf>
    <xf numFmtId="0" fontId="9" fillId="0" borderId="8" xfId="1" applyFont="1" applyBorder="1" applyAlignment="1">
      <alignment horizontal="left" vertical="top"/>
      <protection locked="0"/>
    </xf>
    <xf numFmtId="166" fontId="10" fillId="0" borderId="9" xfId="1" applyNumberFormat="1" applyFont="1" applyBorder="1" applyAlignment="1">
      <alignment horizontal="right" vertical="center"/>
      <protection locked="0"/>
    </xf>
    <xf numFmtId="0" fontId="11" fillId="0" borderId="10" xfId="1" applyFont="1" applyBorder="1" applyAlignment="1">
      <alignment horizontal="left" vertical="top"/>
      <protection locked="0"/>
    </xf>
    <xf numFmtId="0" fontId="11" fillId="0" borderId="9" xfId="1" applyFont="1" applyBorder="1" applyAlignment="1">
      <alignment horizontal="left"/>
      <protection locked="0"/>
    </xf>
    <xf numFmtId="0" fontId="11" fillId="0" borderId="11" xfId="1" applyFont="1" applyBorder="1" applyAlignment="1">
      <alignment horizontal="left" vertical="top"/>
      <protection locked="0"/>
    </xf>
    <xf numFmtId="0" fontId="9" fillId="0" borderId="12" xfId="1" applyFont="1" applyBorder="1" applyAlignment="1">
      <alignment horizontal="left" vertical="top"/>
      <protection locked="0"/>
    </xf>
    <xf numFmtId="0" fontId="9" fillId="0" borderId="13" xfId="1" applyFont="1" applyBorder="1" applyAlignment="1">
      <alignment horizontal="left" vertical="top"/>
      <protection locked="0"/>
    </xf>
    <xf numFmtId="0" fontId="11" fillId="0" borderId="14" xfId="1" applyFont="1" applyBorder="1" applyAlignment="1">
      <alignment horizontal="left" vertical="top"/>
      <protection locked="0"/>
    </xf>
    <xf numFmtId="167" fontId="11" fillId="0" borderId="14" xfId="1" applyNumberFormat="1" applyFont="1" applyBorder="1" applyAlignment="1">
      <alignment horizontal="right" vertical="center"/>
      <protection locked="0"/>
    </xf>
    <xf numFmtId="0" fontId="12" fillId="0" borderId="15" xfId="1" applyFont="1" applyBorder="1" applyAlignment="1">
      <alignment horizontal="left" vertical="center"/>
      <protection locked="0"/>
    </xf>
    <xf numFmtId="0" fontId="13" fillId="0" borderId="16" xfId="1" applyFont="1" applyBorder="1" applyAlignment="1">
      <alignment horizontal="left" vertical="center"/>
      <protection locked="0"/>
    </xf>
    <xf numFmtId="0" fontId="9" fillId="0" borderId="17" xfId="1" applyFont="1" applyBorder="1" applyAlignment="1">
      <alignment horizontal="left" vertical="top"/>
      <protection locked="0"/>
    </xf>
    <xf numFmtId="166" fontId="14" fillId="0" borderId="18" xfId="1" applyNumberFormat="1" applyFont="1" applyBorder="1" applyAlignment="1">
      <alignment horizontal="right" vertical="center"/>
      <protection locked="0"/>
    </xf>
    <xf numFmtId="2" fontId="15" fillId="0" borderId="18" xfId="1" applyNumberFormat="1" applyFont="1" applyBorder="1" applyAlignment="1">
      <alignment horizontal="left" vertical="center"/>
      <protection locked="0"/>
    </xf>
    <xf numFmtId="2" fontId="15" fillId="0" borderId="18" xfId="1" applyNumberFormat="1" applyFont="1" applyBorder="1" applyAlignment="1">
      <alignment horizontal="right" vertical="center"/>
      <protection locked="0"/>
    </xf>
    <xf numFmtId="167" fontId="15" fillId="0" borderId="18" xfId="1" applyNumberFormat="1" applyFont="1" applyBorder="1" applyAlignment="1">
      <alignment horizontal="right" vertical="center"/>
      <protection locked="0"/>
    </xf>
    <xf numFmtId="0" fontId="14" fillId="0" borderId="18" xfId="1" applyFont="1" applyBorder="1" applyAlignment="1">
      <alignment horizontal="left" vertical="center"/>
      <protection locked="0"/>
    </xf>
    <xf numFmtId="0" fontId="9" fillId="0" borderId="19" xfId="1" applyFont="1" applyBorder="1" applyAlignment="1">
      <alignment horizontal="left" vertical="top"/>
      <protection locked="0"/>
    </xf>
    <xf numFmtId="0" fontId="9" fillId="0" borderId="20" xfId="1" applyFont="1" applyBorder="1" applyAlignment="1">
      <alignment horizontal="left" vertical="top"/>
      <protection locked="0"/>
    </xf>
    <xf numFmtId="166" fontId="15" fillId="0" borderId="10" xfId="1" applyNumberFormat="1" applyFont="1" applyBorder="1" applyAlignment="1">
      <alignment horizontal="right" vertical="center"/>
      <protection locked="0"/>
    </xf>
    <xf numFmtId="167" fontId="15" fillId="0" borderId="10" xfId="1" applyNumberFormat="1" applyFont="1" applyBorder="1" applyAlignment="1">
      <alignment horizontal="right" vertical="center"/>
      <protection locked="0"/>
    </xf>
    <xf numFmtId="2" fontId="15" fillId="0" borderId="10" xfId="1" applyNumberFormat="1" applyFont="1" applyBorder="1" applyAlignment="1">
      <alignment horizontal="center" vertical="center"/>
      <protection locked="0"/>
    </xf>
    <xf numFmtId="0" fontId="15" fillId="0" borderId="9" xfId="1" applyFont="1" applyBorder="1" applyAlignment="1">
      <alignment horizontal="left" vertical="center"/>
      <protection locked="0"/>
    </xf>
    <xf numFmtId="0" fontId="9" fillId="0" borderId="11" xfId="1" applyFont="1" applyBorder="1" applyAlignment="1">
      <alignment horizontal="left" vertical="top"/>
      <protection locked="0"/>
    </xf>
    <xf numFmtId="0" fontId="9" fillId="0" borderId="21" xfId="1" applyFont="1" applyBorder="1" applyAlignment="1">
      <alignment horizontal="left" vertical="top"/>
      <protection locked="0"/>
    </xf>
    <xf numFmtId="166" fontId="15" fillId="0" borderId="22" xfId="1" applyNumberFormat="1" applyFont="1" applyBorder="1" applyAlignment="1">
      <alignment horizontal="right" vertical="center"/>
      <protection locked="0"/>
    </xf>
    <xf numFmtId="167" fontId="15" fillId="0" borderId="22" xfId="1" applyNumberFormat="1" applyFont="1" applyBorder="1" applyAlignment="1">
      <alignment horizontal="right" vertical="center"/>
      <protection locked="0"/>
    </xf>
    <xf numFmtId="2" fontId="15" fillId="0" borderId="22" xfId="1" applyNumberFormat="1" applyFont="1" applyBorder="1" applyAlignment="1">
      <alignment horizontal="center" vertical="center"/>
      <protection locked="0"/>
    </xf>
    <xf numFmtId="0" fontId="15" fillId="0" borderId="23" xfId="1" applyFont="1" applyBorder="1" applyAlignment="1">
      <alignment horizontal="left" vertical="center"/>
      <protection locked="0"/>
    </xf>
    <xf numFmtId="0" fontId="11" fillId="0" borderId="8" xfId="1" applyFont="1" applyBorder="1" applyAlignment="1" applyProtection="1">
      <alignment horizontal="left" vertical="top"/>
    </xf>
    <xf numFmtId="0" fontId="16" fillId="0" borderId="4" xfId="1" applyFont="1" applyBorder="1" applyAlignment="1" applyProtection="1">
      <alignment horizontal="right" vertical="center"/>
    </xf>
    <xf numFmtId="0" fontId="15" fillId="0" borderId="4" xfId="1" applyFont="1" applyBorder="1" applyAlignment="1" applyProtection="1">
      <alignment horizontal="left" vertical="center"/>
    </xf>
    <xf numFmtId="0" fontId="16" fillId="0" borderId="3" xfId="1" applyFont="1" applyBorder="1" applyAlignment="1" applyProtection="1">
      <alignment horizontal="left" vertical="center"/>
    </xf>
    <xf numFmtId="0" fontId="11" fillId="0" borderId="11" xfId="1" applyFont="1" applyBorder="1" applyAlignment="1" applyProtection="1">
      <alignment horizontal="left" vertical="top"/>
    </xf>
    <xf numFmtId="0" fontId="11" fillId="0" borderId="0" xfId="1" applyFont="1" applyAlignment="1" applyProtection="1">
      <alignment horizontal="left" vertical="top"/>
    </xf>
    <xf numFmtId="0" fontId="11" fillId="0" borderId="12" xfId="1" applyFont="1" applyBorder="1" applyAlignment="1" applyProtection="1">
      <alignment horizontal="left" vertical="top"/>
    </xf>
    <xf numFmtId="0" fontId="11" fillId="0" borderId="13" xfId="1" applyFont="1" applyBorder="1" applyAlignment="1" applyProtection="1">
      <alignment horizontal="left" vertical="top"/>
    </xf>
    <xf numFmtId="166" fontId="14" fillId="0" borderId="14" xfId="1" applyNumberFormat="1" applyFont="1" applyBorder="1" applyAlignment="1" applyProtection="1">
      <alignment horizontal="right" vertical="center"/>
    </xf>
    <xf numFmtId="0" fontId="15" fillId="0" borderId="14" xfId="1" applyFont="1" applyBorder="1" applyAlignment="1" applyProtection="1">
      <alignment horizontal="left" vertical="center"/>
    </xf>
    <xf numFmtId="0" fontId="12" fillId="0" borderId="14" xfId="1" applyFont="1" applyBorder="1" applyAlignment="1" applyProtection="1">
      <alignment horizontal="left" vertical="center"/>
    </xf>
    <xf numFmtId="0" fontId="14" fillId="0" borderId="24" xfId="1" applyFont="1" applyBorder="1" applyAlignment="1" applyProtection="1">
      <alignment horizontal="left" vertical="center"/>
    </xf>
    <xf numFmtId="0" fontId="13" fillId="0" borderId="16" xfId="1" applyFont="1" applyBorder="1" applyAlignment="1" applyProtection="1">
      <alignment horizontal="left" vertical="center"/>
    </xf>
    <xf numFmtId="0" fontId="11" fillId="0" borderId="10" xfId="1" applyFont="1" applyBorder="1" applyAlignment="1" applyProtection="1">
      <alignment horizontal="left" vertical="top"/>
    </xf>
    <xf numFmtId="0" fontId="12" fillId="0" borderId="10" xfId="1" applyFont="1" applyBorder="1" applyAlignment="1" applyProtection="1">
      <alignment horizontal="left" vertical="center"/>
    </xf>
    <xf numFmtId="0" fontId="17" fillId="0" borderId="25" xfId="1" applyFont="1" applyBorder="1" applyAlignment="1" applyProtection="1">
      <alignment horizontal="left" vertical="center"/>
    </xf>
    <xf numFmtId="0" fontId="11" fillId="0" borderId="26" xfId="1" applyFont="1" applyBorder="1" applyAlignment="1" applyProtection="1">
      <alignment horizontal="left" vertical="top"/>
    </xf>
    <xf numFmtId="0" fontId="11" fillId="0" borderId="2" xfId="1" applyFont="1" applyBorder="1" applyAlignment="1" applyProtection="1">
      <alignment horizontal="left" vertical="center"/>
    </xf>
    <xf numFmtId="166" fontId="18" fillId="0" borderId="3" xfId="1" applyNumberFormat="1" applyFont="1" applyBorder="1" applyAlignment="1" applyProtection="1">
      <alignment horizontal="right" vertical="center"/>
    </xf>
    <xf numFmtId="0" fontId="11" fillId="0" borderId="27" xfId="1" applyFont="1" applyBorder="1" applyAlignment="1" applyProtection="1">
      <alignment horizontal="left" vertical="center"/>
    </xf>
    <xf numFmtId="0" fontId="11" fillId="0" borderId="18" xfId="1" applyFont="1" applyBorder="1" applyAlignment="1" applyProtection="1">
      <alignment horizontal="left" vertical="center"/>
    </xf>
    <xf numFmtId="0" fontId="11" fillId="0" borderId="4" xfId="1" applyFont="1" applyBorder="1" applyAlignment="1" applyProtection="1">
      <alignment horizontal="left" vertical="center"/>
    </xf>
    <xf numFmtId="0" fontId="11" fillId="0" borderId="28" xfId="1" applyFont="1" applyBorder="1" applyAlignment="1" applyProtection="1">
      <alignment horizontal="left" vertical="center"/>
    </xf>
    <xf numFmtId="0" fontId="11" fillId="0" borderId="29" xfId="1" applyFont="1" applyBorder="1" applyAlignment="1" applyProtection="1">
      <alignment horizontal="center" vertical="center"/>
    </xf>
    <xf numFmtId="168" fontId="18" fillId="0" borderId="4" xfId="1" applyNumberFormat="1" applyFont="1" applyBorder="1" applyAlignment="1" applyProtection="1">
      <alignment horizontal="right" vertical="center"/>
    </xf>
    <xf numFmtId="166" fontId="18" fillId="0" borderId="30" xfId="1" applyNumberFormat="1" applyFont="1" applyBorder="1" applyAlignment="1" applyProtection="1">
      <alignment horizontal="right" vertical="center"/>
    </xf>
    <xf numFmtId="0" fontId="11" fillId="0" borderId="31" xfId="1" applyFont="1" applyBorder="1" applyAlignment="1" applyProtection="1">
      <alignment horizontal="left" vertical="center"/>
    </xf>
    <xf numFmtId="166" fontId="18" fillId="0" borderId="32" xfId="1" applyNumberFormat="1" applyFont="1" applyBorder="1" applyAlignment="1" applyProtection="1">
      <alignment horizontal="right" vertical="center"/>
    </xf>
    <xf numFmtId="0" fontId="11" fillId="0" borderId="33" xfId="1" applyFont="1" applyBorder="1" applyAlignment="1" applyProtection="1">
      <alignment horizontal="left" vertical="center"/>
    </xf>
    <xf numFmtId="0" fontId="11" fillId="0" borderId="34" xfId="1" applyFont="1" applyBorder="1" applyAlignment="1" applyProtection="1">
      <alignment horizontal="left" vertical="center"/>
    </xf>
    <xf numFmtId="0" fontId="17" fillId="0" borderId="35" xfId="1" applyFont="1" applyBorder="1" applyAlignment="1" applyProtection="1">
      <alignment horizontal="left" vertical="center"/>
    </xf>
    <xf numFmtId="0" fontId="11" fillId="0" borderId="36" xfId="1" applyFont="1" applyBorder="1" applyAlignment="1" applyProtection="1">
      <alignment horizontal="center" vertical="center"/>
    </xf>
    <xf numFmtId="168" fontId="10" fillId="0" borderId="31" xfId="1" applyNumberFormat="1" applyFont="1" applyBorder="1" applyAlignment="1" applyProtection="1">
      <alignment horizontal="right" vertical="center"/>
    </xf>
    <xf numFmtId="169" fontId="10" fillId="0" borderId="32" xfId="1" applyNumberFormat="1" applyFont="1" applyBorder="1" applyAlignment="1" applyProtection="1">
      <alignment horizontal="right" vertical="center"/>
    </xf>
    <xf numFmtId="0" fontId="11" fillId="0" borderId="37" xfId="1" applyFont="1" applyBorder="1" applyAlignment="1" applyProtection="1">
      <alignment horizontal="left" vertical="center"/>
    </xf>
    <xf numFmtId="166" fontId="18" fillId="0" borderId="35" xfId="1" applyNumberFormat="1" applyFont="1" applyBorder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11" fillId="0" borderId="35" xfId="1" applyFont="1" applyBorder="1" applyAlignment="1" applyProtection="1">
      <alignment horizontal="left" vertical="center"/>
    </xf>
    <xf numFmtId="168" fontId="10" fillId="0" borderId="34" xfId="1" applyNumberFormat="1" applyFont="1" applyBorder="1" applyAlignment="1" applyProtection="1">
      <alignment horizontal="right" vertical="center"/>
    </xf>
    <xf numFmtId="169" fontId="10" fillId="0" borderId="35" xfId="1" applyNumberFormat="1" applyFont="1" applyBorder="1" applyAlignment="1" applyProtection="1">
      <alignment horizontal="right" vertical="center"/>
    </xf>
    <xf numFmtId="0" fontId="11" fillId="0" borderId="38" xfId="1" applyFont="1" applyBorder="1" applyAlignment="1" applyProtection="1">
      <alignment horizontal="center" vertical="center"/>
    </xf>
    <xf numFmtId="0" fontId="11" fillId="0" borderId="39" xfId="1" applyFont="1" applyBorder="1" applyAlignment="1" applyProtection="1">
      <alignment horizontal="left" vertical="center"/>
    </xf>
    <xf numFmtId="0" fontId="11" fillId="0" borderId="25" xfId="1" applyFont="1" applyBorder="1" applyAlignment="1" applyProtection="1">
      <alignment horizontal="left" vertical="center"/>
    </xf>
    <xf numFmtId="0" fontId="11" fillId="0" borderId="9" xfId="1" applyFont="1" applyBorder="1" applyAlignment="1" applyProtection="1">
      <alignment horizontal="left" vertical="center"/>
    </xf>
    <xf numFmtId="170" fontId="15" fillId="0" borderId="39" xfId="1" applyNumberFormat="1" applyFont="1" applyBorder="1" applyAlignment="1" applyProtection="1">
      <alignment horizontal="right" vertical="center"/>
    </xf>
    <xf numFmtId="0" fontId="15" fillId="0" borderId="35" xfId="1" applyFont="1" applyBorder="1" applyAlignment="1" applyProtection="1">
      <alignment horizontal="left" vertical="center"/>
    </xf>
    <xf numFmtId="0" fontId="11" fillId="0" borderId="40" xfId="1" applyFont="1" applyBorder="1" applyAlignment="1" applyProtection="1">
      <alignment horizontal="left" vertical="center"/>
    </xf>
    <xf numFmtId="0" fontId="17" fillId="0" borderId="23" xfId="1" applyFont="1" applyBorder="1" applyAlignment="1" applyProtection="1">
      <alignment horizontal="left" vertical="center"/>
    </xf>
    <xf numFmtId="166" fontId="10" fillId="0" borderId="35" xfId="1" applyNumberFormat="1" applyFont="1" applyBorder="1" applyAlignment="1" applyProtection="1">
      <alignment horizontal="right" vertical="center"/>
    </xf>
    <xf numFmtId="0" fontId="12" fillId="0" borderId="13" xfId="1" applyFont="1" applyBorder="1" applyAlignment="1" applyProtection="1">
      <alignment horizontal="left" vertical="center"/>
    </xf>
    <xf numFmtId="0" fontId="12" fillId="0" borderId="0" xfId="1" applyFont="1" applyAlignment="1" applyProtection="1">
      <alignment horizontal="left" vertical="center"/>
    </xf>
    <xf numFmtId="0" fontId="12" fillId="0" borderId="15" xfId="1" applyFont="1" applyBorder="1" applyAlignment="1" applyProtection="1">
      <alignment horizontal="left" vertical="center"/>
    </xf>
    <xf numFmtId="0" fontId="12" fillId="0" borderId="24" xfId="1" applyFont="1" applyBorder="1" applyAlignment="1" applyProtection="1">
      <alignment horizontal="left" vertical="center"/>
    </xf>
    <xf numFmtId="0" fontId="13" fillId="0" borderId="24" xfId="1" applyFont="1" applyBorder="1" applyAlignment="1" applyProtection="1">
      <alignment horizontal="left" vertical="center"/>
    </xf>
    <xf numFmtId="0" fontId="11" fillId="0" borderId="30" xfId="1" applyFont="1" applyBorder="1" applyAlignment="1" applyProtection="1">
      <alignment horizontal="left" vertical="center"/>
    </xf>
    <xf numFmtId="0" fontId="12" fillId="0" borderId="30" xfId="1" applyFont="1" applyBorder="1" applyAlignment="1" applyProtection="1">
      <alignment horizontal="left" vertical="center" wrapText="1"/>
    </xf>
    <xf numFmtId="0" fontId="12" fillId="0" borderId="30" xfId="1" applyFont="1" applyBorder="1" applyAlignment="1" applyProtection="1">
      <alignment horizontal="left" vertical="center"/>
    </xf>
    <xf numFmtId="0" fontId="11" fillId="0" borderId="32" xfId="1" applyFont="1" applyBorder="1" applyAlignment="1" applyProtection="1">
      <alignment horizontal="left" vertical="center"/>
    </xf>
    <xf numFmtId="168" fontId="10" fillId="0" borderId="17" xfId="1" applyNumberFormat="1" applyFont="1" applyBorder="1" applyAlignment="1" applyProtection="1">
      <alignment horizontal="right" vertical="center"/>
    </xf>
    <xf numFmtId="166" fontId="18" fillId="0" borderId="18" xfId="1" applyNumberFormat="1" applyFont="1" applyBorder="1" applyAlignment="1" applyProtection="1">
      <alignment horizontal="right" vertical="center"/>
    </xf>
    <xf numFmtId="168" fontId="10" fillId="0" borderId="28" xfId="1" applyNumberFormat="1" applyFont="1" applyBorder="1" applyAlignment="1" applyProtection="1">
      <alignment horizontal="right" vertical="center"/>
    </xf>
    <xf numFmtId="169" fontId="18" fillId="0" borderId="27" xfId="1" applyNumberFormat="1" applyFont="1" applyBorder="1" applyAlignment="1" applyProtection="1">
      <alignment horizontal="right" vertical="center"/>
    </xf>
    <xf numFmtId="169" fontId="18" fillId="0" borderId="4" xfId="1" applyNumberFormat="1" applyFont="1" applyBorder="1" applyAlignment="1" applyProtection="1">
      <alignment horizontal="right" vertical="center"/>
    </xf>
    <xf numFmtId="168" fontId="10" fillId="0" borderId="18" xfId="1" applyNumberFormat="1" applyFont="1" applyBorder="1" applyAlignment="1" applyProtection="1">
      <alignment horizontal="right" vertical="center"/>
    </xf>
    <xf numFmtId="168" fontId="18" fillId="0" borderId="18" xfId="1" applyNumberFormat="1" applyFont="1" applyBorder="1" applyAlignment="1" applyProtection="1">
      <alignment horizontal="right" vertical="center"/>
    </xf>
    <xf numFmtId="166" fontId="18" fillId="0" borderId="28" xfId="1" applyNumberFormat="1" applyFont="1" applyBorder="1" applyAlignment="1" applyProtection="1">
      <alignment horizontal="right" vertical="center"/>
    </xf>
    <xf numFmtId="168" fontId="10" fillId="0" borderId="27" xfId="1" applyNumberFormat="1" applyFont="1" applyBorder="1" applyAlignment="1" applyProtection="1">
      <alignment horizontal="right" vertical="center"/>
    </xf>
    <xf numFmtId="168" fontId="10" fillId="0" borderId="41" xfId="1" applyNumberFormat="1" applyFont="1" applyBorder="1" applyAlignment="1" applyProtection="1">
      <alignment horizontal="right" vertical="center"/>
    </xf>
    <xf numFmtId="0" fontId="11" fillId="0" borderId="13" xfId="1" applyFont="1" applyBorder="1" applyAlignment="1" applyProtection="1">
      <alignment horizontal="left" vertical="center"/>
    </xf>
    <xf numFmtId="0" fontId="11" fillId="0" borderId="14" xfId="1" applyFont="1" applyBorder="1" applyAlignment="1" applyProtection="1">
      <alignment horizontal="left" vertical="center"/>
    </xf>
    <xf numFmtId="0" fontId="11" fillId="0" borderId="15" xfId="1" applyFont="1" applyBorder="1" applyAlignment="1" applyProtection="1">
      <alignment horizontal="left" vertical="center"/>
    </xf>
    <xf numFmtId="0" fontId="11" fillId="0" borderId="24" xfId="1" applyFont="1" applyBorder="1" applyAlignment="1" applyProtection="1">
      <alignment horizontal="left" vertical="center"/>
    </xf>
    <xf numFmtId="0" fontId="11" fillId="0" borderId="16" xfId="1" applyFont="1" applyBorder="1" applyAlignment="1" applyProtection="1">
      <alignment horizontal="left" vertical="center"/>
    </xf>
    <xf numFmtId="0" fontId="11" fillId="0" borderId="42" xfId="1" applyFont="1" applyBorder="1" applyAlignment="1" applyProtection="1">
      <alignment horizontal="left" vertical="center"/>
    </xf>
    <xf numFmtId="0" fontId="11" fillId="0" borderId="43" xfId="1" applyFont="1" applyBorder="1" applyAlignment="1" applyProtection="1">
      <alignment horizontal="left" vertical="center"/>
    </xf>
    <xf numFmtId="0" fontId="11" fillId="0" borderId="44" xfId="1" applyFont="1" applyBorder="1" applyAlignment="1" applyProtection="1">
      <alignment horizontal="left" vertical="center"/>
    </xf>
    <xf numFmtId="0" fontId="11" fillId="0" borderId="45" xfId="1" applyFont="1" applyBorder="1" applyAlignment="1" applyProtection="1">
      <alignment horizontal="left" vertical="center"/>
    </xf>
    <xf numFmtId="0" fontId="19" fillId="0" borderId="46" xfId="1" applyFont="1" applyBorder="1" applyAlignment="1" applyProtection="1">
      <alignment horizontal="left" vertical="center"/>
    </xf>
    <xf numFmtId="0" fontId="15" fillId="0" borderId="7" xfId="1" applyFont="1" applyBorder="1" applyAlignment="1" applyProtection="1">
      <alignment horizontal="left" vertical="center"/>
    </xf>
    <xf numFmtId="0" fontId="15" fillId="0" borderId="0" xfId="1" applyFont="1" applyAlignment="1" applyProtection="1">
      <alignment horizontal="left" vertical="center"/>
    </xf>
    <xf numFmtId="0" fontId="15" fillId="0" borderId="47" xfId="1" applyFont="1" applyBorder="1" applyAlignment="1" applyProtection="1">
      <alignment horizontal="left" vertical="center"/>
    </xf>
    <xf numFmtId="0" fontId="11" fillId="0" borderId="12" xfId="1" applyFont="1" applyBorder="1" applyAlignment="1" applyProtection="1">
      <alignment horizontal="left" vertical="center"/>
    </xf>
    <xf numFmtId="0" fontId="20" fillId="0" borderId="48" xfId="1" applyFont="1" applyBorder="1" applyAlignment="1" applyProtection="1">
      <alignment horizontal="left" vertical="center"/>
    </xf>
    <xf numFmtId="0" fontId="15" fillId="0" borderId="49" xfId="1" applyFont="1" applyBorder="1" applyAlignment="1" applyProtection="1">
      <alignment horizontal="left" vertical="center"/>
    </xf>
    <xf numFmtId="0" fontId="11" fillId="0" borderId="45" xfId="1" applyFont="1" applyBorder="1" applyAlignment="1" applyProtection="1">
      <alignment horizontal="left" vertical="top"/>
    </xf>
    <xf numFmtId="0" fontId="15" fillId="0" borderId="0" xfId="1" applyFont="1" applyAlignment="1" applyProtection="1">
      <alignment horizontal="left" vertical="top"/>
    </xf>
    <xf numFmtId="0" fontId="11" fillId="0" borderId="50" xfId="1" applyFont="1" applyBorder="1" applyAlignment="1" applyProtection="1">
      <alignment horizontal="left" vertical="center"/>
    </xf>
    <xf numFmtId="0" fontId="15" fillId="0" borderId="51" xfId="1" applyFont="1" applyBorder="1" applyAlignment="1" applyProtection="1">
      <alignment horizontal="left" vertical="center"/>
    </xf>
    <xf numFmtId="0" fontId="11" fillId="0" borderId="46" xfId="1" applyFont="1" applyBorder="1" applyAlignment="1" applyProtection="1">
      <alignment horizontal="left" vertical="center"/>
    </xf>
    <xf numFmtId="0" fontId="15" fillId="0" borderId="12" xfId="1" applyFont="1" applyBorder="1" applyAlignment="1" applyProtection="1">
      <alignment horizontal="left" vertical="center"/>
    </xf>
    <xf numFmtId="0" fontId="11" fillId="0" borderId="48" xfId="1" applyFont="1" applyBorder="1" applyAlignment="1" applyProtection="1">
      <alignment horizontal="left" vertical="center"/>
    </xf>
    <xf numFmtId="0" fontId="11" fillId="0" borderId="53" xfId="1" applyFont="1" applyBorder="1" applyAlignment="1" applyProtection="1">
      <alignment horizontal="left" vertical="center"/>
    </xf>
    <xf numFmtId="0" fontId="11" fillId="0" borderId="54" xfId="1" applyFont="1" applyBorder="1" applyAlignment="1" applyProtection="1">
      <alignment horizontal="left" vertical="center"/>
    </xf>
    <xf numFmtId="0" fontId="10" fillId="0" borderId="2" xfId="1" applyFont="1" applyBorder="1" applyAlignment="1" applyProtection="1">
      <alignment horizontal="left"/>
    </xf>
    <xf numFmtId="0" fontId="10" fillId="0" borderId="4" xfId="1" applyFont="1" applyBorder="1" applyAlignment="1" applyProtection="1">
      <alignment horizontal="left"/>
    </xf>
    <xf numFmtId="0" fontId="10" fillId="0" borderId="19" xfId="1" applyFont="1" applyBorder="1" applyAlignment="1" applyProtection="1">
      <alignment horizontal="left"/>
    </xf>
    <xf numFmtId="0" fontId="10" fillId="0" borderId="8" xfId="1" applyFont="1" applyBorder="1" applyAlignment="1" applyProtection="1">
      <alignment horizontal="left"/>
    </xf>
    <xf numFmtId="0" fontId="10" fillId="0" borderId="0" xfId="1" applyFont="1" applyAlignment="1" applyProtection="1">
      <alignment horizontal="left"/>
    </xf>
    <xf numFmtId="0" fontId="21" fillId="0" borderId="0" xfId="1" applyFont="1" applyAlignment="1" applyProtection="1">
      <alignment horizontal="left"/>
    </xf>
    <xf numFmtId="0" fontId="10" fillId="0" borderId="11" xfId="1" applyFont="1" applyBorder="1" applyAlignment="1" applyProtection="1">
      <alignment horizontal="left"/>
    </xf>
    <xf numFmtId="0" fontId="10" fillId="0" borderId="55" xfId="1" applyFont="1" applyBorder="1" applyAlignment="1" applyProtection="1">
      <alignment horizontal="left"/>
    </xf>
    <xf numFmtId="0" fontId="10" fillId="0" borderId="42" xfId="1" applyFont="1" applyBorder="1" applyAlignment="1" applyProtection="1">
      <alignment horizontal="left"/>
    </xf>
    <xf numFmtId="0" fontId="22" fillId="0" borderId="56" xfId="1" applyFont="1" applyBorder="1" applyAlignment="1" applyProtection="1">
      <alignment horizontal="left"/>
    </xf>
    <xf numFmtId="0" fontId="18" fillId="0" borderId="0" xfId="2"/>
    <xf numFmtId="0" fontId="18" fillId="0" borderId="57" xfId="2" applyBorder="1"/>
    <xf numFmtId="0" fontId="18" fillId="0" borderId="57" xfId="2" applyBorder="1" applyAlignment="1">
      <alignment horizontal="right"/>
    </xf>
    <xf numFmtId="2" fontId="18" fillId="0" borderId="57" xfId="2" applyNumberFormat="1" applyBorder="1" applyAlignment="1">
      <alignment horizontal="right"/>
    </xf>
    <xf numFmtId="0" fontId="18" fillId="0" borderId="57" xfId="2" applyBorder="1" applyAlignment="1">
      <alignment horizontal="center"/>
    </xf>
    <xf numFmtId="49" fontId="18" fillId="0" borderId="57" xfId="2" applyNumberFormat="1" applyBorder="1" applyAlignment="1"/>
    <xf numFmtId="43" fontId="0" fillId="0" borderId="57" xfId="3" applyFont="1" applyBorder="1" applyAlignment="1">
      <alignment horizontal="center"/>
    </xf>
    <xf numFmtId="0" fontId="23" fillId="0" borderId="57" xfId="2" applyFont="1" applyBorder="1" applyAlignment="1">
      <alignment horizontal="right"/>
    </xf>
    <xf numFmtId="2" fontId="24" fillId="0" borderId="57" xfId="2" applyNumberFormat="1" applyFont="1" applyBorder="1" applyAlignment="1">
      <alignment horizontal="right"/>
    </xf>
    <xf numFmtId="0" fontId="24" fillId="0" borderId="57" xfId="2" applyFont="1" applyBorder="1" applyAlignment="1">
      <alignment horizontal="right"/>
    </xf>
    <xf numFmtId="0" fontId="24" fillId="0" borderId="57" xfId="2" applyFont="1" applyBorder="1" applyAlignment="1">
      <alignment horizontal="center"/>
    </xf>
    <xf numFmtId="49" fontId="24" fillId="0" borderId="57" xfId="2" applyNumberFormat="1" applyFont="1" applyBorder="1" applyAlignment="1"/>
    <xf numFmtId="43" fontId="24" fillId="0" borderId="57" xfId="3" applyFont="1" applyBorder="1" applyAlignment="1">
      <alignment horizontal="center"/>
    </xf>
    <xf numFmtId="0" fontId="25" fillId="0" borderId="57" xfId="2" applyFont="1" applyBorder="1" applyAlignment="1">
      <alignment horizontal="center"/>
    </xf>
    <xf numFmtId="0" fontId="24" fillId="0" borderId="57" xfId="2" applyFont="1" applyBorder="1"/>
    <xf numFmtId="4" fontId="24" fillId="0" borderId="57" xfId="2" applyNumberFormat="1" applyFont="1" applyBorder="1" applyAlignment="1">
      <alignment horizontal="right"/>
    </xf>
    <xf numFmtId="1" fontId="24" fillId="0" borderId="57" xfId="2" applyNumberFormat="1" applyFont="1" applyBorder="1" applyAlignment="1">
      <alignment horizontal="center"/>
    </xf>
    <xf numFmtId="49" fontId="26" fillId="0" borderId="57" xfId="2" applyNumberFormat="1" applyFont="1" applyBorder="1" applyAlignment="1">
      <alignment horizontal="left"/>
    </xf>
    <xf numFmtId="0" fontId="23" fillId="0" borderId="57" xfId="2" applyFont="1" applyBorder="1" applyAlignment="1">
      <alignment horizontal="center"/>
    </xf>
    <xf numFmtId="0" fontId="25" fillId="0" borderId="57" xfId="2" applyFont="1" applyBorder="1"/>
    <xf numFmtId="49" fontId="24" fillId="0" borderId="57" xfId="2" applyNumberFormat="1" applyFont="1" applyBorder="1"/>
    <xf numFmtId="49" fontId="24" fillId="0" borderId="57" xfId="2" applyNumberFormat="1" applyFont="1" applyBorder="1" applyAlignment="1">
      <alignment horizontal="left"/>
    </xf>
    <xf numFmtId="0" fontId="24" fillId="0" borderId="58" xfId="2" applyFont="1" applyBorder="1" applyAlignment="1">
      <alignment horizontal="right"/>
    </xf>
    <xf numFmtId="3" fontId="24" fillId="0" borderId="57" xfId="2" applyNumberFormat="1" applyFont="1" applyBorder="1" applyAlignment="1">
      <alignment horizontal="center"/>
    </xf>
    <xf numFmtId="16" fontId="24" fillId="0" borderId="57" xfId="2" applyNumberFormat="1" applyFont="1" applyBorder="1" applyAlignment="1">
      <alignment horizontal="center"/>
    </xf>
    <xf numFmtId="49" fontId="27" fillId="0" borderId="57" xfId="2" applyNumberFormat="1" applyFont="1" applyBorder="1" applyAlignment="1">
      <alignment horizontal="left"/>
    </xf>
    <xf numFmtId="2" fontId="28" fillId="0" borderId="58" xfId="2" applyNumberFormat="1" applyFont="1" applyFill="1" applyBorder="1" applyAlignment="1">
      <alignment horizontal="center"/>
    </xf>
    <xf numFmtId="0" fontId="28" fillId="0" borderId="58" xfId="2" applyFont="1" applyFill="1" applyBorder="1" applyAlignment="1">
      <alignment horizontal="right"/>
    </xf>
    <xf numFmtId="0" fontId="28" fillId="0" borderId="58" xfId="2" applyFont="1" applyFill="1" applyBorder="1" applyAlignment="1">
      <alignment horizontal="center"/>
    </xf>
    <xf numFmtId="49" fontId="28" fillId="0" borderId="58" xfId="2" applyNumberFormat="1" applyFont="1" applyFill="1" applyBorder="1" applyAlignment="1"/>
    <xf numFmtId="43" fontId="28" fillId="0" borderId="58" xfId="3" applyFont="1" applyFill="1" applyBorder="1" applyAlignment="1">
      <alignment horizontal="center"/>
    </xf>
    <xf numFmtId="2" fontId="28" fillId="0" borderId="59" xfId="2" applyNumberFormat="1" applyFont="1" applyFill="1" applyBorder="1" applyAlignment="1">
      <alignment horizontal="center"/>
    </xf>
    <xf numFmtId="0" fontId="28" fillId="0" borderId="59" xfId="2" applyFont="1" applyFill="1" applyBorder="1" applyAlignment="1">
      <alignment horizontal="right"/>
    </xf>
    <xf numFmtId="0" fontId="28" fillId="0" borderId="59" xfId="2" applyFont="1" applyFill="1" applyBorder="1" applyAlignment="1">
      <alignment horizontal="center"/>
    </xf>
    <xf numFmtId="49" fontId="28" fillId="0" borderId="59" xfId="2" applyNumberFormat="1" applyFont="1" applyFill="1" applyBorder="1" applyAlignment="1">
      <alignment horizontal="center"/>
    </xf>
    <xf numFmtId="43" fontId="28" fillId="0" borderId="59" xfId="3" applyFont="1" applyFill="1" applyBorder="1" applyAlignment="1">
      <alignment horizontal="center"/>
    </xf>
    <xf numFmtId="49" fontId="23" fillId="0" borderId="57" xfId="2" applyNumberFormat="1" applyFont="1" applyBorder="1" applyAlignment="1"/>
    <xf numFmtId="0" fontId="29" fillId="0" borderId="57" xfId="2" applyFont="1" applyFill="1" applyBorder="1" applyAlignment="1">
      <alignment horizontal="center"/>
    </xf>
    <xf numFmtId="49" fontId="27" fillId="0" borderId="57" xfId="2" applyNumberFormat="1" applyFont="1" applyFill="1" applyBorder="1" applyAlignment="1">
      <alignment horizontal="left"/>
    </xf>
    <xf numFmtId="43" fontId="24" fillId="0" borderId="57" xfId="3" applyFont="1" applyBorder="1" applyAlignment="1">
      <alignment horizontal="right"/>
    </xf>
    <xf numFmtId="16" fontId="23" fillId="0" borderId="57" xfId="2" applyNumberFormat="1" applyFont="1" applyBorder="1" applyAlignment="1">
      <alignment horizontal="center"/>
    </xf>
    <xf numFmtId="4" fontId="23" fillId="0" borderId="57" xfId="2" applyNumberFormat="1" applyFont="1" applyBorder="1" applyAlignment="1">
      <alignment horizontal="right"/>
    </xf>
    <xf numFmtId="49" fontId="23" fillId="0" borderId="57" xfId="2" applyNumberFormat="1" applyFont="1" applyBorder="1" applyAlignment="1">
      <alignment horizontal="left"/>
    </xf>
    <xf numFmtId="2" fontId="29" fillId="0" borderId="57" xfId="2" applyNumberFormat="1" applyFont="1" applyFill="1" applyBorder="1" applyAlignment="1">
      <alignment horizontal="center"/>
    </xf>
    <xf numFmtId="0" fontId="29" fillId="0" borderId="57" xfId="2" applyFont="1" applyFill="1" applyBorder="1" applyAlignment="1">
      <alignment horizontal="right"/>
    </xf>
    <xf numFmtId="49" fontId="30" fillId="0" borderId="57" xfId="2" applyNumberFormat="1" applyFont="1" applyFill="1" applyBorder="1" applyAlignment="1">
      <alignment horizontal="center"/>
    </xf>
    <xf numFmtId="43" fontId="29" fillId="0" borderId="57" xfId="3" applyFont="1" applyFill="1" applyBorder="1" applyAlignment="1">
      <alignment horizontal="right"/>
    </xf>
    <xf numFmtId="2" fontId="29" fillId="0" borderId="57" xfId="2" applyNumberFormat="1" applyFont="1" applyFill="1" applyBorder="1" applyAlignment="1">
      <alignment horizontal="right"/>
    </xf>
    <xf numFmtId="2" fontId="29" fillId="0" borderId="58" xfId="2" applyNumberFormat="1" applyFont="1" applyFill="1" applyBorder="1" applyAlignment="1">
      <alignment horizontal="right"/>
    </xf>
    <xf numFmtId="49" fontId="29" fillId="0" borderId="57" xfId="2" applyNumberFormat="1" applyFont="1" applyFill="1" applyBorder="1" applyAlignment="1">
      <alignment horizontal="left"/>
    </xf>
    <xf numFmtId="49" fontId="29" fillId="0" borderId="57" xfId="2" applyNumberFormat="1" applyFont="1" applyFill="1" applyBorder="1" applyAlignment="1">
      <alignment horizontal="center"/>
    </xf>
    <xf numFmtId="49" fontId="31" fillId="0" borderId="57" xfId="2" applyNumberFormat="1" applyFont="1" applyFill="1" applyBorder="1" applyAlignment="1">
      <alignment horizontal="center"/>
    </xf>
    <xf numFmtId="49" fontId="32" fillId="0" borderId="57" xfId="2" applyNumberFormat="1" applyFont="1" applyFill="1" applyBorder="1" applyAlignment="1">
      <alignment horizontal="center"/>
    </xf>
    <xf numFmtId="49" fontId="33" fillId="0" borderId="57" xfId="2" applyNumberFormat="1" applyFont="1" applyBorder="1" applyAlignment="1">
      <alignment horizontal="center"/>
    </xf>
    <xf numFmtId="43" fontId="0" fillId="0" borderId="0" xfId="3" applyFont="1"/>
    <xf numFmtId="0" fontId="29" fillId="0" borderId="57" xfId="2" applyFont="1" applyBorder="1" applyAlignment="1">
      <alignment horizontal="center"/>
    </xf>
    <xf numFmtId="49" fontId="31" fillId="0" borderId="57" xfId="2" applyNumberFormat="1" applyFont="1" applyBorder="1" applyAlignment="1">
      <alignment horizontal="center"/>
    </xf>
    <xf numFmtId="49" fontId="29" fillId="0" borderId="57" xfId="2" applyNumberFormat="1" applyFont="1" applyFill="1" applyBorder="1" applyAlignment="1"/>
    <xf numFmtId="2" fontId="28" fillId="0" borderId="57" xfId="2" applyNumberFormat="1" applyFont="1" applyFill="1" applyBorder="1" applyAlignment="1">
      <alignment horizontal="center"/>
    </xf>
    <xf numFmtId="0" fontId="28" fillId="0" borderId="57" xfId="2" applyFont="1" applyFill="1" applyBorder="1" applyAlignment="1">
      <alignment horizontal="right"/>
    </xf>
    <xf numFmtId="0" fontId="28" fillId="0" borderId="57" xfId="2" applyFont="1" applyFill="1" applyBorder="1" applyAlignment="1">
      <alignment horizontal="center"/>
    </xf>
    <xf numFmtId="49" fontId="28" fillId="0" borderId="57" xfId="2" applyNumberFormat="1" applyFont="1" applyFill="1" applyBorder="1" applyAlignment="1"/>
    <xf numFmtId="43" fontId="28" fillId="0" borderId="57" xfId="3" applyFont="1" applyFill="1" applyBorder="1" applyAlignment="1">
      <alignment horizontal="center"/>
    </xf>
    <xf numFmtId="14" fontId="15" fillId="0" borderId="47" xfId="1" applyNumberFormat="1" applyFont="1" applyBorder="1" applyAlignment="1" applyProtection="1">
      <alignment horizontal="left" vertical="center" wrapText="1"/>
    </xf>
    <xf numFmtId="4" fontId="34" fillId="0" borderId="32" xfId="4" applyNumberFormat="1" applyFont="1" applyBorder="1" applyAlignment="1"/>
    <xf numFmtId="0" fontId="34" fillId="0" borderId="60" xfId="4" applyNumberFormat="1" applyFont="1" applyBorder="1" applyAlignment="1"/>
    <xf numFmtId="0" fontId="34" fillId="0" borderId="60" xfId="4" applyNumberFormat="1" applyFont="1" applyBorder="1" applyAlignment="1">
      <alignment horizontal="center"/>
    </xf>
    <xf numFmtId="0" fontId="34" fillId="0" borderId="31" xfId="4" applyNumberFormat="1" applyFont="1" applyBorder="1" applyAlignment="1"/>
    <xf numFmtId="4" fontId="34" fillId="0" borderId="11" xfId="4" applyNumberFormat="1" applyFont="1" applyBorder="1" applyAlignment="1">
      <alignment vertical="top"/>
    </xf>
    <xf numFmtId="4" fontId="34" fillId="0" borderId="61" xfId="4" applyNumberFormat="1" applyFont="1" applyBorder="1" applyAlignment="1">
      <alignment vertical="top"/>
    </xf>
    <xf numFmtId="0" fontId="34" fillId="0" borderId="61" xfId="4" applyNumberFormat="1" applyFont="1" applyBorder="1" applyAlignment="1">
      <alignment vertical="top"/>
    </xf>
    <xf numFmtId="0" fontId="34" fillId="0" borderId="61" xfId="4" applyNumberFormat="1" applyFont="1" applyBorder="1" applyAlignment="1">
      <alignment horizontal="center" vertical="top"/>
    </xf>
    <xf numFmtId="0" fontId="34" fillId="0" borderId="61" xfId="4" applyNumberFormat="1" applyFont="1" applyBorder="1" applyAlignment="1">
      <alignment vertical="top" wrapText="1"/>
    </xf>
    <xf numFmtId="0" fontId="34" fillId="0" borderId="8" xfId="4" applyNumberFormat="1" applyFont="1" applyBorder="1" applyAlignment="1">
      <alignment vertical="top"/>
    </xf>
    <xf numFmtId="0" fontId="34" fillId="0" borderId="32" xfId="4" applyNumberFormat="1" applyFont="1" applyBorder="1" applyAlignment="1">
      <alignment horizontal="center" vertical="center"/>
    </xf>
    <xf numFmtId="0" fontId="34" fillId="0" borderId="60" xfId="4" applyNumberFormat="1" applyFont="1" applyBorder="1" applyAlignment="1">
      <alignment horizontal="center" vertical="center"/>
    </xf>
    <xf numFmtId="0" fontId="34" fillId="0" borderId="31" xfId="4" applyNumberFormat="1" applyFont="1" applyBorder="1" applyAlignment="1">
      <alignment horizontal="center" vertical="center"/>
    </xf>
    <xf numFmtId="0" fontId="34" fillId="0" borderId="0" xfId="4" applyNumberFormat="1" applyFont="1" applyBorder="1" applyAlignment="1">
      <alignment horizontal="center"/>
    </xf>
    <xf numFmtId="3" fontId="34" fillId="0" borderId="32" xfId="4" applyNumberFormat="1" applyFont="1" applyBorder="1" applyAlignment="1"/>
    <xf numFmtId="3" fontId="34" fillId="0" borderId="11" xfId="4" applyNumberFormat="1" applyFont="1" applyBorder="1" applyAlignment="1"/>
    <xf numFmtId="0" fontId="34" fillId="0" borderId="61" xfId="4" applyNumberFormat="1" applyFont="1" applyBorder="1" applyAlignment="1">
      <alignment horizontal="center"/>
    </xf>
    <xf numFmtId="0" fontId="34" fillId="0" borderId="61" xfId="4" applyNumberFormat="1" applyFont="1" applyBorder="1" applyAlignment="1"/>
    <xf numFmtId="0" fontId="34" fillId="0" borderId="8" xfId="4" applyNumberFormat="1" applyFont="1" applyBorder="1" applyAlignment="1"/>
    <xf numFmtId="0" fontId="35" fillId="0" borderId="0" xfId="4" applyNumberFormat="1" applyFont="1" applyBorder="1" applyAlignment="1">
      <alignment horizontal="center" vertical="top" wrapText="1"/>
    </xf>
    <xf numFmtId="0" fontId="34" fillId="0" borderId="0" xfId="4" applyNumberFormat="1" applyFont="1" applyBorder="1" applyAlignment="1"/>
    <xf numFmtId="0" fontId="11" fillId="0" borderId="0" xfId="1" applyFont="1" applyAlignment="1" applyProtection="1">
      <alignment horizontal="left" vertical="center"/>
    </xf>
    <xf numFmtId="0" fontId="15" fillId="0" borderId="51" xfId="1" applyFont="1" applyBorder="1" applyAlignment="1" applyProtection="1">
      <alignment horizontal="left" vertical="center"/>
    </xf>
    <xf numFmtId="0" fontId="15" fillId="0" borderId="50" xfId="1" applyFont="1" applyBorder="1" applyAlignment="1" applyProtection="1">
      <alignment horizontal="left" vertical="center"/>
    </xf>
    <xf numFmtId="0" fontId="15" fillId="0" borderId="47" xfId="1" applyFont="1" applyBorder="1" applyAlignment="1" applyProtection="1">
      <alignment horizontal="left" vertical="center" wrapText="1"/>
    </xf>
    <xf numFmtId="0" fontId="15" fillId="0" borderId="47" xfId="1" applyFont="1" applyBorder="1" applyAlignment="1" applyProtection="1">
      <alignment horizontal="center" vertical="center"/>
    </xf>
    <xf numFmtId="0" fontId="15" fillId="0" borderId="49" xfId="1" applyFont="1" applyBorder="1" applyAlignment="1" applyProtection="1">
      <alignment horizontal="left" vertical="center" wrapText="1"/>
    </xf>
    <xf numFmtId="0" fontId="15" fillId="0" borderId="52" xfId="1" applyFont="1" applyBorder="1" applyAlignment="1" applyProtection="1">
      <alignment horizontal="left" vertical="center" wrapText="1"/>
    </xf>
    <xf numFmtId="0" fontId="15" fillId="0" borderId="48" xfId="1" applyFont="1" applyBorder="1" applyAlignment="1" applyProtection="1">
      <alignment horizontal="left" vertical="center" wrapText="1"/>
    </xf>
    <xf numFmtId="0" fontId="15" fillId="0" borderId="12" xfId="1" applyFont="1" applyBorder="1" applyAlignment="1" applyProtection="1">
      <alignment horizontal="left" vertical="center" wrapText="1"/>
    </xf>
    <xf numFmtId="0" fontId="15" fillId="0" borderId="0" xfId="1" applyFont="1" applyAlignment="1" applyProtection="1">
      <alignment horizontal="left" vertical="center" wrapText="1"/>
    </xf>
    <xf numFmtId="0" fontId="15" fillId="0" borderId="45" xfId="1" applyFont="1" applyBorder="1" applyAlignment="1" applyProtection="1">
      <alignment horizontal="left" vertical="center" wrapText="1"/>
    </xf>
    <xf numFmtId="166" fontId="15" fillId="0" borderId="22" xfId="1" applyNumberFormat="1" applyFont="1" applyBorder="1" applyAlignment="1">
      <alignment horizontal="right" vertical="center"/>
      <protection locked="0"/>
    </xf>
    <xf numFmtId="166" fontId="15" fillId="0" borderId="10" xfId="1" applyNumberFormat="1" applyFont="1" applyBorder="1" applyAlignment="1">
      <alignment horizontal="right" vertical="center"/>
      <protection locked="0"/>
    </xf>
    <xf numFmtId="0" fontId="11" fillId="0" borderId="7" xfId="1" applyFont="1" applyBorder="1" applyAlignment="1" applyProtection="1">
      <alignment horizontal="left" vertical="center" wrapText="1"/>
    </xf>
    <xf numFmtId="0" fontId="11" fillId="0" borderId="6" xfId="1" applyFont="1" applyBorder="1" applyAlignment="1" applyProtection="1">
      <alignment horizontal="center" vertical="center"/>
    </xf>
    <xf numFmtId="0" fontId="11" fillId="0" borderId="46" xfId="1" applyFont="1" applyBorder="1" applyAlignment="1" applyProtection="1">
      <alignment horizontal="center" vertical="center"/>
    </xf>
    <xf numFmtId="0" fontId="16" fillId="0" borderId="49" xfId="1" applyFont="1" applyBorder="1" applyAlignment="1" applyProtection="1">
      <alignment horizontal="left" vertical="center" wrapText="1"/>
    </xf>
    <xf numFmtId="0" fontId="16" fillId="0" borderId="52" xfId="1" applyFont="1" applyBorder="1" applyAlignment="1" applyProtection="1">
      <alignment horizontal="left" vertical="center" wrapText="1"/>
    </xf>
    <xf numFmtId="0" fontId="16" fillId="0" borderId="48" xfId="1" applyFont="1" applyBorder="1" applyAlignment="1" applyProtection="1">
      <alignment horizontal="left" vertical="center" wrapText="1"/>
    </xf>
    <xf numFmtId="0" fontId="16" fillId="0" borderId="12" xfId="1" applyFont="1" applyBorder="1" applyAlignment="1" applyProtection="1">
      <alignment horizontal="left" vertical="center" wrapText="1"/>
    </xf>
    <xf numFmtId="0" fontId="16" fillId="0" borderId="0" xfId="1" applyFont="1" applyAlignment="1" applyProtection="1">
      <alignment horizontal="left" vertical="center" wrapText="1"/>
    </xf>
    <xf numFmtId="0" fontId="16" fillId="0" borderId="45" xfId="1" applyFont="1" applyBorder="1" applyAlignment="1" applyProtection="1">
      <alignment horizontal="left" vertical="center" wrapText="1"/>
    </xf>
    <xf numFmtId="0" fontId="16" fillId="0" borderId="7" xfId="1" applyFont="1" applyBorder="1" applyAlignment="1" applyProtection="1">
      <alignment horizontal="left" vertical="center" wrapText="1"/>
    </xf>
    <xf numFmtId="0" fontId="16" fillId="0" borderId="6" xfId="1" applyFont="1" applyBorder="1" applyAlignment="1" applyProtection="1">
      <alignment horizontal="left" vertical="center" wrapText="1"/>
    </xf>
    <xf numFmtId="0" fontId="16" fillId="0" borderId="46" xfId="1" applyFont="1" applyBorder="1" applyAlignment="1" applyProtection="1">
      <alignment horizontal="left" vertical="center" wrapText="1"/>
    </xf>
    <xf numFmtId="0" fontId="34" fillId="0" borderId="0" xfId="4" applyNumberFormat="1" applyFont="1" applyBorder="1" applyAlignment="1">
      <alignment horizontal="left" vertical="top" wrapText="1"/>
    </xf>
    <xf numFmtId="0" fontId="34" fillId="0" borderId="0" xfId="4" applyNumberFormat="1" applyFont="1" applyBorder="1" applyAlignment="1"/>
  </cellXfs>
  <cellStyles count="5">
    <cellStyle name="Čárka 2" xfId="3"/>
    <cellStyle name="Normální" xfId="0" builtinId="0"/>
    <cellStyle name="Normální 2" xfId="1"/>
    <cellStyle name="Normální 3" xfId="2"/>
    <cellStyle name="Normální 4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abSelected="1" workbookViewId="0">
      <pane ySplit="3" topLeftCell="A13" activePane="bottomLeft" state="frozenSplit"/>
      <selection pane="bottomLeft" activeCell="E23" sqref="E23"/>
    </sheetView>
  </sheetViews>
  <sheetFormatPr defaultColWidth="9" defaultRowHeight="12" customHeight="1"/>
  <cols>
    <col min="1" max="1" width="2.5703125" style="29" customWidth="1"/>
    <col min="2" max="2" width="2.140625" style="29" customWidth="1"/>
    <col min="3" max="3" width="3.28515625" style="29" customWidth="1"/>
    <col min="4" max="4" width="9.42578125" style="29" customWidth="1"/>
    <col min="5" max="5" width="13.5703125" style="29" customWidth="1"/>
    <col min="6" max="6" width="0.42578125" style="29" customWidth="1"/>
    <col min="7" max="7" width="2.7109375" style="29" customWidth="1"/>
    <col min="8" max="8" width="2.5703125" style="29" customWidth="1"/>
    <col min="9" max="9" width="10.5703125" style="29" customWidth="1"/>
    <col min="10" max="10" width="13.85546875" style="29" customWidth="1"/>
    <col min="11" max="11" width="0.5703125" style="29" customWidth="1"/>
    <col min="12" max="13" width="2.5703125" style="29" customWidth="1"/>
    <col min="14" max="14" width="4.85546875" style="29" customWidth="1"/>
    <col min="15" max="15" width="5.5703125" style="29" customWidth="1"/>
    <col min="16" max="16" width="10.28515625" style="29" customWidth="1"/>
    <col min="17" max="17" width="6.42578125" style="29" customWidth="1"/>
    <col min="18" max="18" width="15.28515625" style="29" customWidth="1"/>
    <col min="19" max="19" width="0.42578125" style="29" customWidth="1"/>
    <col min="20" max="16384" width="9" style="28"/>
  </cols>
  <sheetData>
    <row r="1" spans="1:19" s="29" customFormat="1" ht="14.25" customHeight="1">
      <c r="A1" s="168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6"/>
    </row>
    <row r="2" spans="1:19" s="29" customFormat="1" ht="21" customHeight="1">
      <c r="A2" s="165"/>
      <c r="B2" s="163"/>
      <c r="C2" s="163"/>
      <c r="D2" s="163"/>
      <c r="E2" s="163"/>
      <c r="F2" s="163"/>
      <c r="G2" s="164" t="s">
        <v>241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2"/>
    </row>
    <row r="3" spans="1:19" s="29" customFormat="1" ht="14.25" customHeight="1">
      <c r="A3" s="161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59"/>
    </row>
    <row r="4" spans="1:19" s="29" customFormat="1" ht="9" customHeight="1" thickBot="1">
      <c r="A4" s="158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57"/>
    </row>
    <row r="5" spans="1:19" s="29" customFormat="1" ht="24.75" customHeight="1">
      <c r="A5" s="147"/>
      <c r="B5" s="102" t="s">
        <v>240</v>
      </c>
      <c r="C5" s="102"/>
      <c r="D5" s="102"/>
      <c r="E5" s="270" t="s">
        <v>527</v>
      </c>
      <c r="F5" s="271"/>
      <c r="G5" s="271"/>
      <c r="H5" s="271"/>
      <c r="I5" s="271"/>
      <c r="J5" s="271"/>
      <c r="K5" s="271"/>
      <c r="L5" s="272"/>
      <c r="M5" s="102"/>
      <c r="N5" s="102"/>
      <c r="O5" s="254" t="s">
        <v>239</v>
      </c>
      <c r="P5" s="254"/>
      <c r="Q5" s="149"/>
      <c r="R5" s="156"/>
      <c r="S5" s="142"/>
    </row>
    <row r="6" spans="1:19" s="29" customFormat="1" ht="24.75" customHeight="1">
      <c r="A6" s="147"/>
      <c r="B6" s="102" t="s">
        <v>238</v>
      </c>
      <c r="C6" s="102"/>
      <c r="D6" s="102"/>
      <c r="E6" s="273"/>
      <c r="F6" s="274"/>
      <c r="G6" s="274"/>
      <c r="H6" s="274"/>
      <c r="I6" s="274"/>
      <c r="J6" s="274"/>
      <c r="K6" s="274"/>
      <c r="L6" s="275"/>
      <c r="M6" s="102"/>
      <c r="N6" s="102"/>
      <c r="O6" s="254" t="s">
        <v>237</v>
      </c>
      <c r="P6" s="254"/>
      <c r="Q6" s="155"/>
      <c r="R6" s="142"/>
      <c r="S6" s="142"/>
    </row>
    <row r="7" spans="1:19" s="29" customFormat="1" ht="24.75" customHeight="1" thickBot="1">
      <c r="A7" s="147"/>
      <c r="B7" s="102"/>
      <c r="C7" s="102"/>
      <c r="D7" s="102"/>
      <c r="E7" s="276" t="s">
        <v>228</v>
      </c>
      <c r="F7" s="277"/>
      <c r="G7" s="277"/>
      <c r="H7" s="277"/>
      <c r="I7" s="277"/>
      <c r="J7" s="277"/>
      <c r="K7" s="277"/>
      <c r="L7" s="278"/>
      <c r="M7" s="102"/>
      <c r="N7" s="102"/>
      <c r="O7" s="254" t="s">
        <v>236</v>
      </c>
      <c r="P7" s="254"/>
      <c r="Q7" s="144" t="s">
        <v>235</v>
      </c>
      <c r="R7" s="154"/>
      <c r="S7" s="142"/>
    </row>
    <row r="8" spans="1:19" s="29" customFormat="1" ht="24.75" customHeight="1" thickBot="1">
      <c r="A8" s="147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254" t="s">
        <v>234</v>
      </c>
      <c r="P8" s="254"/>
      <c r="Q8" s="102" t="s">
        <v>233</v>
      </c>
      <c r="R8" s="102"/>
      <c r="S8" s="142"/>
    </row>
    <row r="9" spans="1:19" s="29" customFormat="1" ht="24.75" customHeight="1" thickBot="1">
      <c r="A9" s="147"/>
      <c r="B9" s="102" t="s">
        <v>232</v>
      </c>
      <c r="C9" s="102"/>
      <c r="D9" s="102"/>
      <c r="E9" s="259" t="s">
        <v>231</v>
      </c>
      <c r="F9" s="260"/>
      <c r="G9" s="260"/>
      <c r="H9" s="260"/>
      <c r="I9" s="260"/>
      <c r="J9" s="260"/>
      <c r="K9" s="260"/>
      <c r="L9" s="261"/>
      <c r="M9" s="102"/>
      <c r="N9" s="102"/>
      <c r="O9" s="255"/>
      <c r="P9" s="256"/>
      <c r="Q9" s="153"/>
      <c r="R9" s="152"/>
      <c r="S9" s="142"/>
    </row>
    <row r="10" spans="1:19" s="29" customFormat="1" ht="24.75" customHeight="1" thickBot="1">
      <c r="A10" s="147"/>
      <c r="B10" s="102" t="s">
        <v>230</v>
      </c>
      <c r="C10" s="102"/>
      <c r="D10" s="102"/>
      <c r="E10" s="262" t="s">
        <v>228</v>
      </c>
      <c r="F10" s="263"/>
      <c r="G10" s="263"/>
      <c r="H10" s="263"/>
      <c r="I10" s="263"/>
      <c r="J10" s="263"/>
      <c r="K10" s="263"/>
      <c r="L10" s="264"/>
      <c r="M10" s="102"/>
      <c r="N10" s="102"/>
      <c r="O10" s="255"/>
      <c r="P10" s="256"/>
      <c r="Q10" s="153"/>
      <c r="R10" s="152"/>
      <c r="S10" s="142"/>
    </row>
    <row r="11" spans="1:19" s="29" customFormat="1" ht="24.75" customHeight="1" thickBot="1">
      <c r="A11" s="147"/>
      <c r="B11" s="102" t="s">
        <v>229</v>
      </c>
      <c r="C11" s="102"/>
      <c r="D11" s="102"/>
      <c r="E11" s="262" t="s">
        <v>228</v>
      </c>
      <c r="F11" s="263"/>
      <c r="G11" s="263"/>
      <c r="H11" s="263"/>
      <c r="I11" s="263"/>
      <c r="J11" s="263"/>
      <c r="K11" s="263"/>
      <c r="L11" s="264"/>
      <c r="M11" s="102"/>
      <c r="N11" s="102"/>
      <c r="O11" s="255"/>
      <c r="P11" s="256"/>
      <c r="Q11" s="153"/>
      <c r="R11" s="152"/>
      <c r="S11" s="142"/>
    </row>
    <row r="12" spans="1:19" s="29" customFormat="1" ht="24.75" customHeight="1" thickBot="1">
      <c r="A12" s="147"/>
      <c r="B12" s="102" t="s">
        <v>227</v>
      </c>
      <c r="C12" s="102"/>
      <c r="D12" s="102"/>
      <c r="E12" s="267" t="s">
        <v>226</v>
      </c>
      <c r="F12" s="268"/>
      <c r="G12" s="268"/>
      <c r="H12" s="268"/>
      <c r="I12" s="268"/>
      <c r="J12" s="268"/>
      <c r="K12" s="268"/>
      <c r="L12" s="269"/>
      <c r="M12" s="102"/>
      <c r="N12" s="102"/>
      <c r="O12" s="257"/>
      <c r="P12" s="258"/>
      <c r="Q12" s="257"/>
      <c r="R12" s="258"/>
      <c r="S12" s="142"/>
    </row>
    <row r="13" spans="1:19" s="29" customFormat="1" ht="12.75" customHeight="1" thickBot="1">
      <c r="A13" s="72"/>
      <c r="B13" s="71"/>
      <c r="C13" s="71"/>
      <c r="D13" s="71"/>
      <c r="E13" s="151"/>
      <c r="F13" s="71"/>
      <c r="G13" s="71"/>
      <c r="H13" s="71"/>
      <c r="I13" s="71"/>
      <c r="J13" s="71"/>
      <c r="K13" s="71"/>
      <c r="L13" s="71"/>
      <c r="M13" s="71"/>
      <c r="N13" s="71"/>
      <c r="O13" s="151"/>
      <c r="P13" s="151"/>
      <c r="Q13" s="151"/>
      <c r="R13" s="71"/>
      <c r="S13" s="150"/>
    </row>
    <row r="14" spans="1:19" s="29" customFormat="1" ht="18.75" customHeight="1" thickBot="1">
      <c r="A14" s="147"/>
      <c r="B14" s="102"/>
      <c r="C14" s="102"/>
      <c r="D14" s="102"/>
      <c r="E14" s="145" t="s">
        <v>225</v>
      </c>
      <c r="F14" s="102"/>
      <c r="G14" s="102"/>
      <c r="H14" s="102"/>
      <c r="I14" s="145" t="s">
        <v>224</v>
      </c>
      <c r="J14" s="102"/>
      <c r="K14" s="102"/>
      <c r="L14" s="102"/>
      <c r="M14" s="102"/>
      <c r="N14" s="102"/>
      <c r="O14" s="254" t="s">
        <v>223</v>
      </c>
      <c r="P14" s="254"/>
      <c r="Q14" s="149"/>
      <c r="R14" s="148"/>
      <c r="S14" s="142"/>
    </row>
    <row r="15" spans="1:19" s="29" customFormat="1" ht="18.75" customHeight="1" thickBot="1">
      <c r="A15" s="147"/>
      <c r="B15" s="102"/>
      <c r="C15" s="102"/>
      <c r="D15" s="102"/>
      <c r="E15" s="146"/>
      <c r="F15" s="102"/>
      <c r="G15" s="145"/>
      <c r="H15" s="102"/>
      <c r="I15" s="232">
        <v>45498</v>
      </c>
      <c r="J15" s="102"/>
      <c r="K15" s="102"/>
      <c r="L15" s="102"/>
      <c r="M15" s="102"/>
      <c r="N15" s="102"/>
      <c r="O15" s="254" t="s">
        <v>222</v>
      </c>
      <c r="P15" s="254"/>
      <c r="Q15" s="144"/>
      <c r="R15" s="143"/>
      <c r="S15" s="142"/>
    </row>
    <row r="16" spans="1:19" s="29" customFormat="1" ht="9" customHeight="1">
      <c r="A16" s="141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102"/>
      <c r="P16" s="87"/>
      <c r="Q16" s="87"/>
      <c r="R16" s="87"/>
      <c r="S16" s="140"/>
    </row>
    <row r="17" spans="1:19" s="29" customFormat="1" ht="20.25" customHeight="1">
      <c r="A17" s="123"/>
      <c r="B17" s="120"/>
      <c r="C17" s="120"/>
      <c r="D17" s="120"/>
      <c r="E17" s="122" t="s">
        <v>221</v>
      </c>
      <c r="F17" s="120"/>
      <c r="G17" s="120"/>
      <c r="H17" s="120"/>
      <c r="I17" s="120"/>
      <c r="J17" s="120"/>
      <c r="K17" s="120"/>
      <c r="L17" s="120"/>
      <c r="M17" s="120"/>
      <c r="N17" s="120"/>
      <c r="O17" s="139"/>
      <c r="P17" s="120"/>
      <c r="Q17" s="120"/>
      <c r="R17" s="120"/>
      <c r="S17" s="92"/>
    </row>
    <row r="18" spans="1:19" s="29" customFormat="1" ht="21.75" customHeight="1">
      <c r="A18" s="138" t="s">
        <v>220</v>
      </c>
      <c r="B18" s="135"/>
      <c r="C18" s="135"/>
      <c r="D18" s="137"/>
      <c r="E18" s="136" t="s">
        <v>219</v>
      </c>
      <c r="F18" s="137"/>
      <c r="G18" s="136" t="s">
        <v>218</v>
      </c>
      <c r="H18" s="135"/>
      <c r="I18" s="137"/>
      <c r="J18" s="136" t="s">
        <v>217</v>
      </c>
      <c r="K18" s="135"/>
      <c r="L18" s="136" t="s">
        <v>216</v>
      </c>
      <c r="M18" s="135"/>
      <c r="N18" s="135"/>
      <c r="O18" s="135"/>
      <c r="P18" s="137"/>
      <c r="Q18" s="136" t="s">
        <v>215</v>
      </c>
      <c r="R18" s="135"/>
      <c r="S18" s="134"/>
    </row>
    <row r="19" spans="1:19" s="29" customFormat="1" ht="19.5" customHeight="1">
      <c r="A19" s="133"/>
      <c r="B19" s="129"/>
      <c r="C19" s="129"/>
      <c r="D19" s="127">
        <v>0</v>
      </c>
      <c r="E19" s="131">
        <v>0</v>
      </c>
      <c r="F19" s="132"/>
      <c r="G19" s="126"/>
      <c r="H19" s="129"/>
      <c r="I19" s="127">
        <v>0</v>
      </c>
      <c r="J19" s="131">
        <v>0</v>
      </c>
      <c r="K19" s="130"/>
      <c r="L19" s="126"/>
      <c r="M19" s="129"/>
      <c r="N19" s="129"/>
      <c r="O19" s="128"/>
      <c r="P19" s="127">
        <v>0</v>
      </c>
      <c r="Q19" s="126"/>
      <c r="R19" s="125">
        <v>0</v>
      </c>
      <c r="S19" s="124"/>
    </row>
    <row r="20" spans="1:19" s="29" customFormat="1" ht="20.25" customHeight="1">
      <c r="A20" s="123"/>
      <c r="B20" s="120"/>
      <c r="C20" s="120"/>
      <c r="D20" s="120"/>
      <c r="E20" s="122" t="s">
        <v>214</v>
      </c>
      <c r="F20" s="120"/>
      <c r="G20" s="120"/>
      <c r="H20" s="120"/>
      <c r="I20" s="120"/>
      <c r="J20" s="121" t="s">
        <v>213</v>
      </c>
      <c r="K20" s="120"/>
      <c r="L20" s="120"/>
      <c r="M20" s="120"/>
      <c r="N20" s="120"/>
      <c r="O20" s="87"/>
      <c r="P20" s="120"/>
      <c r="Q20" s="120"/>
      <c r="R20" s="120"/>
      <c r="S20" s="92"/>
    </row>
    <row r="21" spans="1:19" s="29" customFormat="1" ht="19.5" customHeight="1">
      <c r="A21" s="78" t="s">
        <v>212</v>
      </c>
      <c r="B21" s="119"/>
      <c r="C21" s="117" t="s">
        <v>211</v>
      </c>
      <c r="D21" s="76"/>
      <c r="E21" s="76"/>
      <c r="F21" s="115"/>
      <c r="G21" s="78" t="s">
        <v>210</v>
      </c>
      <c r="H21" s="118"/>
      <c r="I21" s="117" t="s">
        <v>209</v>
      </c>
      <c r="J21" s="76"/>
      <c r="K21" s="76"/>
      <c r="L21" s="78" t="s">
        <v>208</v>
      </c>
      <c r="M21" s="118"/>
      <c r="N21" s="117" t="s">
        <v>207</v>
      </c>
      <c r="O21" s="116"/>
      <c r="P21" s="76"/>
      <c r="Q21" s="76"/>
      <c r="R21" s="76"/>
      <c r="S21" s="115"/>
    </row>
    <row r="22" spans="1:19" s="29" customFormat="1" ht="19.5" customHeight="1">
      <c r="A22" s="97" t="s">
        <v>206</v>
      </c>
      <c r="B22" s="113" t="s">
        <v>24</v>
      </c>
      <c r="C22" s="112"/>
      <c r="D22" s="107" t="s">
        <v>187</v>
      </c>
      <c r="E22" s="101">
        <f>'POLOŽKOVÝ ROZPOČET STAVEBNÍ'!N2+'ZTI, VYTÁPĚNÍ'!G20+ELEKTRO!E14</f>
        <v>0</v>
      </c>
      <c r="F22" s="100"/>
      <c r="G22" s="97" t="s">
        <v>205</v>
      </c>
      <c r="H22" s="103" t="s">
        <v>204</v>
      </c>
      <c r="I22" s="94"/>
      <c r="J22" s="114">
        <v>0</v>
      </c>
      <c r="K22" s="104"/>
      <c r="L22" s="97" t="s">
        <v>203</v>
      </c>
      <c r="M22" s="111" t="s">
        <v>202</v>
      </c>
      <c r="N22" s="95"/>
      <c r="O22" s="95"/>
      <c r="P22" s="95"/>
      <c r="Q22" s="110"/>
      <c r="R22" s="101">
        <v>0</v>
      </c>
      <c r="S22" s="100"/>
    </row>
    <row r="23" spans="1:19" s="29" customFormat="1" ht="19.5" customHeight="1">
      <c r="A23" s="97" t="s">
        <v>201</v>
      </c>
      <c r="B23" s="109"/>
      <c r="C23" s="108"/>
      <c r="D23" s="107" t="s">
        <v>183</v>
      </c>
      <c r="E23" s="101">
        <v>0</v>
      </c>
      <c r="F23" s="100"/>
      <c r="G23" s="97" t="s">
        <v>98</v>
      </c>
      <c r="H23" s="102" t="s">
        <v>200</v>
      </c>
      <c r="I23" s="94"/>
      <c r="J23" s="114">
        <v>0</v>
      </c>
      <c r="K23" s="104"/>
      <c r="L23" s="97" t="s">
        <v>199</v>
      </c>
      <c r="M23" s="111" t="s">
        <v>198</v>
      </c>
      <c r="N23" s="95"/>
      <c r="O23" s="102"/>
      <c r="P23" s="95"/>
      <c r="Q23" s="110"/>
      <c r="R23" s="101">
        <v>0</v>
      </c>
      <c r="S23" s="100"/>
    </row>
    <row r="24" spans="1:19" s="29" customFormat="1" ht="19.5" customHeight="1">
      <c r="A24" s="97" t="s">
        <v>27</v>
      </c>
      <c r="B24" s="113" t="s">
        <v>130</v>
      </c>
      <c r="C24" s="112"/>
      <c r="D24" s="107" t="s">
        <v>187</v>
      </c>
      <c r="E24" s="101">
        <v>0</v>
      </c>
      <c r="F24" s="100"/>
      <c r="G24" s="97" t="s">
        <v>197</v>
      </c>
      <c r="H24" s="103" t="s">
        <v>196</v>
      </c>
      <c r="I24" s="94"/>
      <c r="J24" s="114">
        <v>0</v>
      </c>
      <c r="K24" s="104"/>
      <c r="L24" s="97" t="s">
        <v>195</v>
      </c>
      <c r="M24" s="111" t="s">
        <v>194</v>
      </c>
      <c r="N24" s="95"/>
      <c r="O24" s="95"/>
      <c r="P24" s="95"/>
      <c r="Q24" s="110"/>
      <c r="R24" s="101">
        <v>0</v>
      </c>
      <c r="S24" s="100"/>
    </row>
    <row r="25" spans="1:19" s="29" customFormat="1" ht="19.5" customHeight="1">
      <c r="A25" s="97" t="s">
        <v>193</v>
      </c>
      <c r="B25" s="109"/>
      <c r="C25" s="108"/>
      <c r="D25" s="107" t="s">
        <v>183</v>
      </c>
      <c r="E25" s="101">
        <v>0</v>
      </c>
      <c r="F25" s="100"/>
      <c r="G25" s="97" t="s">
        <v>192</v>
      </c>
      <c r="H25" s="103"/>
      <c r="I25" s="94"/>
      <c r="J25" s="114">
        <v>0</v>
      </c>
      <c r="K25" s="104"/>
      <c r="L25" s="97" t="s">
        <v>191</v>
      </c>
      <c r="M25" s="111" t="s">
        <v>190</v>
      </c>
      <c r="N25" s="95"/>
      <c r="O25" s="102"/>
      <c r="P25" s="95"/>
      <c r="Q25" s="110"/>
      <c r="R25" s="101">
        <v>0</v>
      </c>
      <c r="S25" s="100"/>
    </row>
    <row r="26" spans="1:19" s="29" customFormat="1" ht="19.5" customHeight="1">
      <c r="A26" s="97" t="s">
        <v>189</v>
      </c>
      <c r="B26" s="113" t="s">
        <v>188</v>
      </c>
      <c r="C26" s="112"/>
      <c r="D26" s="107" t="s">
        <v>187</v>
      </c>
      <c r="E26" s="101">
        <v>0</v>
      </c>
      <c r="F26" s="100"/>
      <c r="G26" s="106"/>
      <c r="H26" s="95"/>
      <c r="I26" s="94"/>
      <c r="J26" s="105"/>
      <c r="K26" s="104"/>
      <c r="L26" s="97" t="s">
        <v>186</v>
      </c>
      <c r="M26" s="111" t="s">
        <v>185</v>
      </c>
      <c r="N26" s="95"/>
      <c r="O26" s="95"/>
      <c r="P26" s="95"/>
      <c r="Q26" s="110"/>
      <c r="R26" s="101">
        <v>0</v>
      </c>
      <c r="S26" s="100"/>
    </row>
    <row r="27" spans="1:19" s="29" customFormat="1" ht="19.5" customHeight="1">
      <c r="A27" s="97" t="s">
        <v>184</v>
      </c>
      <c r="B27" s="109"/>
      <c r="C27" s="108"/>
      <c r="D27" s="107" t="s">
        <v>183</v>
      </c>
      <c r="E27" s="101">
        <v>0</v>
      </c>
      <c r="F27" s="100"/>
      <c r="G27" s="106"/>
      <c r="H27" s="95"/>
      <c r="I27" s="94"/>
      <c r="J27" s="105"/>
      <c r="K27" s="104"/>
      <c r="L27" s="97" t="s">
        <v>182</v>
      </c>
      <c r="M27" s="103" t="s">
        <v>181</v>
      </c>
      <c r="N27" s="95"/>
      <c r="O27" s="102"/>
      <c r="P27" s="95"/>
      <c r="Q27" s="94"/>
      <c r="R27" s="101">
        <v>0</v>
      </c>
      <c r="S27" s="100"/>
    </row>
    <row r="28" spans="1:19" s="29" customFormat="1" ht="19.5" customHeight="1">
      <c r="A28" s="97" t="s">
        <v>180</v>
      </c>
      <c r="B28" s="96" t="s">
        <v>179</v>
      </c>
      <c r="C28" s="95"/>
      <c r="D28" s="94"/>
      <c r="E28" s="93">
        <v>0</v>
      </c>
      <c r="F28" s="92"/>
      <c r="G28" s="97" t="s">
        <v>178</v>
      </c>
      <c r="H28" s="96" t="s">
        <v>177</v>
      </c>
      <c r="I28" s="94"/>
      <c r="J28" s="99"/>
      <c r="K28" s="98"/>
      <c r="L28" s="97" t="s">
        <v>176</v>
      </c>
      <c r="M28" s="96" t="s">
        <v>175</v>
      </c>
      <c r="N28" s="95"/>
      <c r="O28" s="95"/>
      <c r="P28" s="95"/>
      <c r="Q28" s="94"/>
      <c r="R28" s="93">
        <v>0</v>
      </c>
      <c r="S28" s="92"/>
    </row>
    <row r="29" spans="1:19" s="29" customFormat="1" ht="19.5" customHeight="1">
      <c r="A29" s="89" t="s">
        <v>174</v>
      </c>
      <c r="B29" s="88" t="s">
        <v>173</v>
      </c>
      <c r="C29" s="86"/>
      <c r="D29" s="85"/>
      <c r="E29" s="84">
        <v>0</v>
      </c>
      <c r="F29" s="83"/>
      <c r="G29" s="89" t="s">
        <v>172</v>
      </c>
      <c r="H29" s="88" t="s">
        <v>171</v>
      </c>
      <c r="I29" s="85"/>
      <c r="J29" s="91">
        <v>0</v>
      </c>
      <c r="K29" s="90"/>
      <c r="L29" s="89" t="s">
        <v>170</v>
      </c>
      <c r="M29" s="88" t="s">
        <v>169</v>
      </c>
      <c r="N29" s="86"/>
      <c r="O29" s="87"/>
      <c r="P29" s="86"/>
      <c r="Q29" s="85"/>
      <c r="R29" s="84">
        <v>0</v>
      </c>
      <c r="S29" s="83"/>
    </row>
    <row r="30" spans="1:19" s="29" customFormat="1" ht="19.5" customHeight="1">
      <c r="A30" s="82"/>
      <c r="B30" s="81"/>
      <c r="C30" s="80" t="s">
        <v>168</v>
      </c>
      <c r="D30" s="79"/>
      <c r="E30" s="79"/>
      <c r="F30" s="79"/>
      <c r="G30" s="79"/>
      <c r="H30" s="79"/>
      <c r="I30" s="79"/>
      <c r="J30" s="79"/>
      <c r="K30" s="79"/>
      <c r="L30" s="78" t="s">
        <v>23</v>
      </c>
      <c r="M30" s="77"/>
      <c r="N30" s="76" t="s">
        <v>167</v>
      </c>
      <c r="O30" s="75"/>
      <c r="P30" s="75"/>
      <c r="Q30" s="75"/>
      <c r="R30" s="74">
        <f>E22</f>
        <v>0</v>
      </c>
      <c r="S30" s="73"/>
    </row>
    <row r="31" spans="1:19" s="29" customFormat="1" ht="14.25" customHeight="1">
      <c r="A31" s="72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0"/>
      <c r="M31" s="69" t="s">
        <v>166</v>
      </c>
      <c r="N31" s="68"/>
      <c r="O31" s="67" t="s">
        <v>165</v>
      </c>
      <c r="P31" s="68"/>
      <c r="Q31" s="67" t="s">
        <v>164</v>
      </c>
      <c r="R31" s="67" t="s">
        <v>163</v>
      </c>
      <c r="S31" s="66"/>
    </row>
    <row r="32" spans="1:19" s="29" customFormat="1" ht="12.75" customHeight="1">
      <c r="A32" s="42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60"/>
      <c r="M32" s="65" t="s">
        <v>162</v>
      </c>
      <c r="N32" s="64"/>
      <c r="O32" s="63">
        <v>12</v>
      </c>
      <c r="P32" s="265">
        <f>R30</f>
        <v>0</v>
      </c>
      <c r="Q32" s="265"/>
      <c r="R32" s="62">
        <f>0.12*P32</f>
        <v>0</v>
      </c>
      <c r="S32" s="61"/>
    </row>
    <row r="33" spans="1:19" s="29" customFormat="1" ht="12.75" customHeight="1">
      <c r="A33" s="42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60"/>
      <c r="M33" s="59" t="s">
        <v>161</v>
      </c>
      <c r="N33" s="58"/>
      <c r="O33" s="57">
        <v>21</v>
      </c>
      <c r="P33" s="266">
        <v>0</v>
      </c>
      <c r="Q33" s="266"/>
      <c r="R33" s="56">
        <v>0</v>
      </c>
      <c r="S33" s="55"/>
    </row>
    <row r="34" spans="1:19" s="29" customFormat="1" ht="19.5" customHeight="1">
      <c r="A34" s="42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54"/>
      <c r="M34" s="53" t="s">
        <v>160</v>
      </c>
      <c r="N34" s="51"/>
      <c r="O34" s="52"/>
      <c r="P34" s="51"/>
      <c r="Q34" s="50"/>
      <c r="R34" s="49">
        <f>P32+R32</f>
        <v>0</v>
      </c>
      <c r="S34" s="48"/>
    </row>
    <row r="35" spans="1:19" s="29" customFormat="1" ht="19.5" customHeight="1">
      <c r="A35" s="42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47" t="s">
        <v>159</v>
      </c>
      <c r="M35" s="44"/>
      <c r="N35" s="46" t="s">
        <v>158</v>
      </c>
      <c r="O35" s="45"/>
      <c r="P35" s="44"/>
      <c r="Q35" s="44"/>
      <c r="R35" s="44"/>
      <c r="S35" s="43"/>
    </row>
    <row r="36" spans="1:19" s="29" customFormat="1" ht="14.25" customHeight="1">
      <c r="A36" s="42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41"/>
      <c r="M36" s="40" t="s">
        <v>157</v>
      </c>
      <c r="N36" s="39"/>
      <c r="O36" s="39"/>
      <c r="P36" s="39"/>
      <c r="Q36" s="39"/>
      <c r="R36" s="38">
        <v>0</v>
      </c>
      <c r="S36" s="37"/>
    </row>
    <row r="37" spans="1:19" s="29" customFormat="1" ht="14.25" customHeight="1">
      <c r="A37" s="42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41"/>
      <c r="M37" s="40" t="s">
        <v>156</v>
      </c>
      <c r="N37" s="39"/>
      <c r="O37" s="39"/>
      <c r="P37" s="39"/>
      <c r="Q37" s="39"/>
      <c r="R37" s="38">
        <v>0</v>
      </c>
      <c r="S37" s="37"/>
    </row>
    <row r="38" spans="1:19" s="29" customFormat="1" ht="14.25" customHeight="1" thickBot="1">
      <c r="A38" s="36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4"/>
      <c r="M38" s="33" t="s">
        <v>155</v>
      </c>
      <c r="N38" s="32"/>
      <c r="O38" s="32"/>
      <c r="P38" s="32"/>
      <c r="Q38" s="32"/>
      <c r="R38" s="31">
        <v>0</v>
      </c>
      <c r="S38" s="30"/>
    </row>
  </sheetData>
  <mergeCells count="20">
    <mergeCell ref="O5:P5"/>
    <mergeCell ref="O6:P6"/>
    <mergeCell ref="E5:L5"/>
    <mergeCell ref="E6:L6"/>
    <mergeCell ref="E7:L7"/>
    <mergeCell ref="O7:P7"/>
    <mergeCell ref="E9:L9"/>
    <mergeCell ref="E10:L10"/>
    <mergeCell ref="Q12:R12"/>
    <mergeCell ref="P32:Q32"/>
    <mergeCell ref="P33:Q33"/>
    <mergeCell ref="E12:L12"/>
    <mergeCell ref="E11:L11"/>
    <mergeCell ref="O8:P8"/>
    <mergeCell ref="O9:P9"/>
    <mergeCell ref="O10:P10"/>
    <mergeCell ref="O14:P14"/>
    <mergeCell ref="O15:P15"/>
    <mergeCell ref="O11:P11"/>
    <mergeCell ref="O12:P12"/>
  </mergeCells>
  <printOptions horizontalCentered="1"/>
  <pageMargins left="0.39370079040527345" right="0.39370079040527345" top="0.7874015808105469" bottom="0.7874015808105469" header="0" footer="0"/>
  <pageSetup paperSize="9" scale="87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61"/>
  <sheetViews>
    <sheetView showGridLines="0" workbookViewId="0">
      <selection activeCell="N34" sqref="N34"/>
    </sheetView>
  </sheetViews>
  <sheetFormatPr defaultRowHeight="15"/>
  <cols>
    <col min="1" max="1" width="4.28515625" customWidth="1"/>
    <col min="2" max="2" width="3.28515625" customWidth="1"/>
    <col min="3" max="3" width="6.140625" customWidth="1"/>
    <col min="4" max="4" width="4.42578125" customWidth="1"/>
    <col min="5" max="5" width="4.5703125" customWidth="1"/>
    <col min="6" max="6" width="4.28515625" customWidth="1"/>
    <col min="7" max="7" width="8.140625" customWidth="1"/>
    <col min="8" max="8" width="13.7109375" customWidth="1"/>
    <col min="9" max="9" width="50.42578125" customWidth="1"/>
    <col min="10" max="10" width="4.5703125" customWidth="1"/>
    <col min="11" max="11" width="10.7109375" customWidth="1"/>
    <col min="12" max="12" width="12.28515625" customWidth="1"/>
    <col min="13" max="13" width="7.42578125" customWidth="1"/>
    <col min="14" max="14" width="14" customWidth="1"/>
    <col min="15" max="17" width="10.7109375" customWidth="1"/>
    <col min="18" max="18" width="5.7109375" customWidth="1"/>
    <col min="19" max="19" width="13.5703125" customWidth="1"/>
    <col min="20" max="20" width="22.5703125" customWidth="1"/>
    <col min="21" max="21" width="17.140625" customWidth="1"/>
  </cols>
  <sheetData>
    <row r="1" spans="1:21" ht="29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ht="17.25" customHeight="1">
      <c r="A2" s="2" t="s">
        <v>21</v>
      </c>
      <c r="B2" s="3"/>
      <c r="C2" s="4" t="s">
        <v>22</v>
      </c>
      <c r="D2" s="5"/>
      <c r="E2" s="6">
        <v>0</v>
      </c>
      <c r="F2" s="5" t="s">
        <v>23</v>
      </c>
      <c r="G2" s="3"/>
      <c r="H2" s="3" t="s">
        <v>24</v>
      </c>
      <c r="I2" s="7" t="s">
        <v>25</v>
      </c>
      <c r="J2" s="8"/>
      <c r="K2" s="9"/>
      <c r="L2" s="10"/>
      <c r="M2" s="11"/>
      <c r="N2" s="10">
        <f>N3+N33+N47+N50</f>
        <v>0</v>
      </c>
      <c r="O2" s="11">
        <v>10.797141360000001</v>
      </c>
      <c r="P2" s="11">
        <v>6.5548014399999994</v>
      </c>
      <c r="Q2" s="11">
        <v>353.80555100000009</v>
      </c>
      <c r="R2" s="3"/>
      <c r="S2" s="3"/>
      <c r="T2" s="3"/>
      <c r="U2" s="4"/>
    </row>
    <row r="3" spans="1:21" ht="17.25" customHeight="1">
      <c r="A3" s="2" t="s">
        <v>21</v>
      </c>
      <c r="B3" s="3"/>
      <c r="C3" s="4" t="s">
        <v>26</v>
      </c>
      <c r="D3" s="5"/>
      <c r="E3" s="6">
        <v>0</v>
      </c>
      <c r="F3" s="5" t="s">
        <v>23</v>
      </c>
      <c r="G3" s="3"/>
      <c r="H3" s="3" t="s">
        <v>27</v>
      </c>
      <c r="I3" s="7" t="s">
        <v>28</v>
      </c>
      <c r="J3" s="8"/>
      <c r="K3" s="9"/>
      <c r="L3" s="10"/>
      <c r="M3" s="11"/>
      <c r="N3" s="10">
        <f>N4+N5+N6+N7+N8+N9+N10+N11+N12+N13+N14+N15+N16+N17+N18+N19+N20+N21+N22+N23+N24+N25+N26+N27+N28+N29+N30+N31+N32</f>
        <v>0</v>
      </c>
      <c r="O3" s="11">
        <v>10.62906136</v>
      </c>
      <c r="P3" s="11">
        <v>6.015144E-2</v>
      </c>
      <c r="Q3" s="11">
        <v>182.03660200000002</v>
      </c>
      <c r="R3" s="3"/>
      <c r="S3" s="3"/>
      <c r="T3" s="3"/>
      <c r="U3" s="4"/>
    </row>
    <row r="4" spans="1:21" ht="26.25" customHeight="1">
      <c r="A4" s="12" t="s">
        <v>21</v>
      </c>
      <c r="B4" s="13"/>
      <c r="C4" s="14" t="s">
        <v>29</v>
      </c>
      <c r="D4" s="15" t="s">
        <v>30</v>
      </c>
      <c r="E4" s="16">
        <v>1</v>
      </c>
      <c r="F4" s="17" t="s">
        <v>31</v>
      </c>
      <c r="G4" s="13" t="s">
        <v>24</v>
      </c>
      <c r="H4" s="13" t="s">
        <v>32</v>
      </c>
      <c r="I4" s="18" t="s">
        <v>526</v>
      </c>
      <c r="J4" s="19" t="s">
        <v>33</v>
      </c>
      <c r="K4" s="20">
        <v>3.25</v>
      </c>
      <c r="L4" s="21">
        <v>0</v>
      </c>
      <c r="M4" s="20">
        <v>1</v>
      </c>
      <c r="N4" s="21">
        <f>M4*L4*K4</f>
        <v>0</v>
      </c>
      <c r="O4" s="22">
        <v>0.14410500000000001</v>
      </c>
      <c r="P4" s="22">
        <v>0</v>
      </c>
      <c r="Q4" s="22">
        <v>1.6120000000000001</v>
      </c>
      <c r="R4" s="13" t="s">
        <v>34</v>
      </c>
      <c r="S4" s="13"/>
      <c r="T4" s="13"/>
      <c r="U4" s="13"/>
    </row>
    <row r="5" spans="1:21" ht="26.25" customHeight="1">
      <c r="A5" s="12" t="s">
        <v>21</v>
      </c>
      <c r="B5" s="13"/>
      <c r="C5" s="14" t="s">
        <v>29</v>
      </c>
      <c r="D5" s="15" t="s">
        <v>30</v>
      </c>
      <c r="E5" s="16">
        <v>4</v>
      </c>
      <c r="F5" s="17" t="s">
        <v>31</v>
      </c>
      <c r="G5" s="13" t="s">
        <v>24</v>
      </c>
      <c r="H5" s="13" t="s">
        <v>36</v>
      </c>
      <c r="I5" s="18" t="s">
        <v>37</v>
      </c>
      <c r="J5" s="19" t="s">
        <v>38</v>
      </c>
      <c r="K5" s="20">
        <v>4</v>
      </c>
      <c r="L5" s="21">
        <v>0</v>
      </c>
      <c r="M5" s="20">
        <v>1</v>
      </c>
      <c r="N5" s="21">
        <f t="shared" ref="N5:N32" si="0">M5*L5*K5</f>
        <v>0</v>
      </c>
      <c r="O5" s="22">
        <v>3.3279999999999997E-2</v>
      </c>
      <c r="P5" s="22">
        <v>0</v>
      </c>
      <c r="Q5" s="22">
        <v>0.20200000000000001</v>
      </c>
      <c r="R5" s="13" t="s">
        <v>34</v>
      </c>
      <c r="S5" s="13"/>
      <c r="T5" s="13"/>
      <c r="U5" s="13"/>
    </row>
    <row r="6" spans="1:21" ht="26.25" customHeight="1">
      <c r="A6" s="12" t="s">
        <v>21</v>
      </c>
      <c r="B6" s="13"/>
      <c r="C6" s="14" t="s">
        <v>29</v>
      </c>
      <c r="D6" s="15" t="s">
        <v>30</v>
      </c>
      <c r="E6" s="16">
        <v>2</v>
      </c>
      <c r="F6" s="17" t="s">
        <v>31</v>
      </c>
      <c r="G6" s="13" t="s">
        <v>24</v>
      </c>
      <c r="H6" s="13" t="s">
        <v>39</v>
      </c>
      <c r="I6" s="18" t="s">
        <v>40</v>
      </c>
      <c r="J6" s="19" t="s">
        <v>33</v>
      </c>
      <c r="K6" s="20">
        <v>31.2</v>
      </c>
      <c r="L6" s="21">
        <v>0</v>
      </c>
      <c r="M6" s="20">
        <v>1</v>
      </c>
      <c r="N6" s="21">
        <f t="shared" si="0"/>
        <v>0</v>
      </c>
      <c r="O6" s="22">
        <v>1.0936783999999999</v>
      </c>
      <c r="P6" s="22">
        <v>0</v>
      </c>
      <c r="Q6" s="22">
        <v>9.2143999999999995</v>
      </c>
      <c r="R6" s="13" t="s">
        <v>34</v>
      </c>
      <c r="S6" s="13"/>
      <c r="T6" s="13"/>
      <c r="U6" s="13"/>
    </row>
    <row r="7" spans="1:21" ht="17.25" customHeight="1">
      <c r="A7" s="12" t="s">
        <v>21</v>
      </c>
      <c r="B7" s="13"/>
      <c r="C7" s="14" t="s">
        <v>29</v>
      </c>
      <c r="D7" s="15" t="s">
        <v>30</v>
      </c>
      <c r="E7" s="16">
        <v>12</v>
      </c>
      <c r="F7" s="17" t="s">
        <v>31</v>
      </c>
      <c r="G7" s="13" t="s">
        <v>24</v>
      </c>
      <c r="H7" s="13" t="s">
        <v>41</v>
      </c>
      <c r="I7" s="18" t="s">
        <v>42</v>
      </c>
      <c r="J7" s="19" t="s">
        <v>33</v>
      </c>
      <c r="K7" s="20">
        <v>43</v>
      </c>
      <c r="L7" s="21">
        <v>0</v>
      </c>
      <c r="M7" s="20">
        <v>1</v>
      </c>
      <c r="N7" s="21">
        <f t="shared" si="0"/>
        <v>0</v>
      </c>
      <c r="O7" s="22">
        <v>1.0711999999999999E-2</v>
      </c>
      <c r="P7" s="22">
        <v>0</v>
      </c>
      <c r="Q7" s="22">
        <v>6.0975999999999999</v>
      </c>
      <c r="R7" s="13" t="s">
        <v>34</v>
      </c>
      <c r="S7" s="13"/>
      <c r="T7" s="13"/>
      <c r="U7" s="13"/>
    </row>
    <row r="8" spans="1:21" ht="17.25" customHeight="1">
      <c r="A8" s="12" t="s">
        <v>21</v>
      </c>
      <c r="B8" s="13"/>
      <c r="C8" s="14" t="s">
        <v>29</v>
      </c>
      <c r="D8" s="15" t="s">
        <v>30</v>
      </c>
      <c r="E8" s="16">
        <v>8</v>
      </c>
      <c r="F8" s="17" t="s">
        <v>31</v>
      </c>
      <c r="G8" s="13" t="s">
        <v>24</v>
      </c>
      <c r="H8" s="13" t="s">
        <v>43</v>
      </c>
      <c r="I8" s="18" t="s">
        <v>44</v>
      </c>
      <c r="J8" s="19" t="s">
        <v>33</v>
      </c>
      <c r="K8" s="20">
        <v>43</v>
      </c>
      <c r="L8" s="21">
        <v>0</v>
      </c>
      <c r="M8" s="20">
        <v>1</v>
      </c>
      <c r="N8" s="21">
        <f t="shared" si="0"/>
        <v>0</v>
      </c>
      <c r="O8" s="22">
        <v>5.3559999999999997E-3</v>
      </c>
      <c r="P8" s="22">
        <v>0</v>
      </c>
      <c r="Q8" s="22">
        <v>10.917999999999999</v>
      </c>
      <c r="R8" s="13" t="s">
        <v>34</v>
      </c>
      <c r="S8" s="13"/>
      <c r="T8" s="13"/>
      <c r="U8" s="13"/>
    </row>
    <row r="9" spans="1:21" ht="26.25" customHeight="1">
      <c r="A9" s="12" t="s">
        <v>21</v>
      </c>
      <c r="B9" s="13"/>
      <c r="C9" s="14" t="s">
        <v>29</v>
      </c>
      <c r="D9" s="15" t="s">
        <v>30</v>
      </c>
      <c r="E9" s="16">
        <v>10</v>
      </c>
      <c r="F9" s="17" t="s">
        <v>31</v>
      </c>
      <c r="G9" s="13" t="s">
        <v>24</v>
      </c>
      <c r="H9" s="13" t="s">
        <v>45</v>
      </c>
      <c r="I9" s="18" t="s">
        <v>46</v>
      </c>
      <c r="J9" s="19" t="s">
        <v>33</v>
      </c>
      <c r="K9" s="20">
        <v>43</v>
      </c>
      <c r="L9" s="21">
        <v>0</v>
      </c>
      <c r="M9" s="20">
        <v>1</v>
      </c>
      <c r="N9" s="21">
        <f t="shared" si="0"/>
        <v>0</v>
      </c>
      <c r="O9" s="22">
        <v>0.1648</v>
      </c>
      <c r="P9" s="22">
        <v>0</v>
      </c>
      <c r="Q9" s="22">
        <v>14.749599999999999</v>
      </c>
      <c r="R9" s="13" t="s">
        <v>34</v>
      </c>
      <c r="S9" s="13"/>
      <c r="T9" s="13"/>
      <c r="U9" s="13"/>
    </row>
    <row r="10" spans="1:21" ht="17.25" customHeight="1">
      <c r="A10" s="12" t="s">
        <v>21</v>
      </c>
      <c r="B10" s="13"/>
      <c r="C10" s="14" t="s">
        <v>29</v>
      </c>
      <c r="D10" s="15" t="s">
        <v>30</v>
      </c>
      <c r="E10" s="16">
        <v>13</v>
      </c>
      <c r="F10" s="17" t="s">
        <v>31</v>
      </c>
      <c r="G10" s="13" t="s">
        <v>24</v>
      </c>
      <c r="H10" s="13" t="s">
        <v>47</v>
      </c>
      <c r="I10" s="18" t="s">
        <v>48</v>
      </c>
      <c r="J10" s="19" t="s">
        <v>33</v>
      </c>
      <c r="K10" s="20">
        <v>110</v>
      </c>
      <c r="L10" s="21">
        <v>0</v>
      </c>
      <c r="M10" s="20">
        <v>1</v>
      </c>
      <c r="N10" s="21">
        <f t="shared" si="0"/>
        <v>0</v>
      </c>
      <c r="O10" s="22">
        <v>1.7250999999999999E-2</v>
      </c>
      <c r="P10" s="22">
        <v>0</v>
      </c>
      <c r="Q10" s="22">
        <v>6.9004000000000003</v>
      </c>
      <c r="R10" s="13" t="s">
        <v>34</v>
      </c>
      <c r="S10" s="13"/>
      <c r="T10" s="13"/>
      <c r="U10" s="13"/>
    </row>
    <row r="11" spans="1:21" ht="26.25" customHeight="1">
      <c r="A11" s="12" t="s">
        <v>21</v>
      </c>
      <c r="B11" s="13"/>
      <c r="C11" s="14" t="s">
        <v>29</v>
      </c>
      <c r="D11" s="15" t="s">
        <v>30</v>
      </c>
      <c r="E11" s="16">
        <v>9</v>
      </c>
      <c r="F11" s="17" t="s">
        <v>31</v>
      </c>
      <c r="G11" s="13" t="s">
        <v>24</v>
      </c>
      <c r="H11" s="13" t="s">
        <v>49</v>
      </c>
      <c r="I11" s="18" t="s">
        <v>50</v>
      </c>
      <c r="J11" s="19" t="s">
        <v>33</v>
      </c>
      <c r="K11" s="20">
        <v>110</v>
      </c>
      <c r="L11" s="21">
        <v>0</v>
      </c>
      <c r="M11" s="20">
        <v>1</v>
      </c>
      <c r="N11" s="21">
        <f t="shared" si="0"/>
        <v>0</v>
      </c>
      <c r="O11" s="22">
        <v>0.29061300000000001</v>
      </c>
      <c r="P11" s="22">
        <v>0</v>
      </c>
      <c r="Q11" s="22">
        <v>23.885999999999999</v>
      </c>
      <c r="R11" s="13" t="s">
        <v>34</v>
      </c>
      <c r="S11" s="13"/>
      <c r="T11" s="13"/>
      <c r="U11" s="13"/>
    </row>
    <row r="12" spans="1:21" ht="17.25" customHeight="1">
      <c r="A12" s="12" t="s">
        <v>21</v>
      </c>
      <c r="B12" s="13"/>
      <c r="C12" s="14" t="s">
        <v>29</v>
      </c>
      <c r="D12" s="15" t="s">
        <v>30</v>
      </c>
      <c r="E12" s="16">
        <v>11</v>
      </c>
      <c r="F12" s="17" t="s">
        <v>31</v>
      </c>
      <c r="G12" s="13" t="s">
        <v>24</v>
      </c>
      <c r="H12" s="13" t="s">
        <v>51</v>
      </c>
      <c r="I12" s="18" t="s">
        <v>52</v>
      </c>
      <c r="J12" s="19" t="s">
        <v>33</v>
      </c>
      <c r="K12" s="20">
        <v>110</v>
      </c>
      <c r="L12" s="21">
        <v>0</v>
      </c>
      <c r="M12" s="20">
        <v>1</v>
      </c>
      <c r="N12" s="21">
        <f t="shared" si="0"/>
        <v>0</v>
      </c>
      <c r="O12" s="22">
        <v>0.26540000000000002</v>
      </c>
      <c r="P12" s="22">
        <v>0</v>
      </c>
      <c r="Q12" s="22">
        <v>18.0472</v>
      </c>
      <c r="R12" s="13" t="s">
        <v>34</v>
      </c>
      <c r="S12" s="13"/>
      <c r="T12" s="13"/>
      <c r="U12" s="13"/>
    </row>
    <row r="13" spans="1:21" ht="17.25" customHeight="1">
      <c r="A13" s="12" t="s">
        <v>21</v>
      </c>
      <c r="B13" s="13"/>
      <c r="C13" s="14" t="s">
        <v>29</v>
      </c>
      <c r="D13" s="15" t="s">
        <v>30</v>
      </c>
      <c r="E13" s="16">
        <v>116</v>
      </c>
      <c r="F13" s="17" t="s">
        <v>31</v>
      </c>
      <c r="G13" s="13" t="s">
        <v>24</v>
      </c>
      <c r="H13" s="13" t="s">
        <v>53</v>
      </c>
      <c r="I13" s="18" t="s">
        <v>54</v>
      </c>
      <c r="J13" s="19" t="s">
        <v>55</v>
      </c>
      <c r="K13" s="20">
        <v>40</v>
      </c>
      <c r="L13" s="21">
        <v>0</v>
      </c>
      <c r="M13" s="20">
        <v>1</v>
      </c>
      <c r="N13" s="21">
        <f t="shared" si="0"/>
        <v>0</v>
      </c>
      <c r="O13" s="22">
        <v>0</v>
      </c>
      <c r="P13" s="22">
        <v>0</v>
      </c>
      <c r="Q13" s="22">
        <v>0.18</v>
      </c>
      <c r="R13" s="13" t="s">
        <v>34</v>
      </c>
      <c r="S13" s="13"/>
      <c r="T13" s="13"/>
      <c r="U13" s="13"/>
    </row>
    <row r="14" spans="1:21" ht="26.25" customHeight="1">
      <c r="A14" s="12" t="s">
        <v>21</v>
      </c>
      <c r="B14" s="13"/>
      <c r="C14" s="14" t="s">
        <v>29</v>
      </c>
      <c r="D14" s="24" t="s">
        <v>56</v>
      </c>
      <c r="E14" s="16">
        <v>87</v>
      </c>
      <c r="F14" s="17" t="s">
        <v>57</v>
      </c>
      <c r="G14" s="13" t="s">
        <v>24</v>
      </c>
      <c r="H14" s="13" t="s">
        <v>58</v>
      </c>
      <c r="I14" s="25" t="s">
        <v>59</v>
      </c>
      <c r="J14" s="19" t="s">
        <v>38</v>
      </c>
      <c r="K14" s="20">
        <v>1</v>
      </c>
      <c r="L14" s="21">
        <v>0</v>
      </c>
      <c r="M14" s="20">
        <v>1</v>
      </c>
      <c r="N14" s="21">
        <f t="shared" si="0"/>
        <v>0</v>
      </c>
      <c r="O14" s="22">
        <v>1.5E-3</v>
      </c>
      <c r="P14" s="22"/>
      <c r="Q14" s="22"/>
      <c r="R14" s="13" t="s">
        <v>34</v>
      </c>
      <c r="S14" s="13"/>
      <c r="T14" s="13"/>
      <c r="U14" s="13"/>
    </row>
    <row r="15" spans="1:21" ht="26.25" customHeight="1">
      <c r="A15" s="12" t="s">
        <v>21</v>
      </c>
      <c r="B15" s="13"/>
      <c r="C15" s="14" t="s">
        <v>29</v>
      </c>
      <c r="D15" s="15" t="s">
        <v>30</v>
      </c>
      <c r="E15" s="16">
        <v>88</v>
      </c>
      <c r="F15" s="17" t="s">
        <v>31</v>
      </c>
      <c r="G15" s="13" t="s">
        <v>24</v>
      </c>
      <c r="H15" s="13" t="s">
        <v>60</v>
      </c>
      <c r="I15" s="18" t="s">
        <v>61</v>
      </c>
      <c r="J15" s="19" t="s">
        <v>38</v>
      </c>
      <c r="K15" s="20">
        <v>1</v>
      </c>
      <c r="L15" s="26">
        <v>0</v>
      </c>
      <c r="M15" s="20">
        <v>1</v>
      </c>
      <c r="N15" s="21">
        <f t="shared" si="0"/>
        <v>0</v>
      </c>
      <c r="O15" s="22">
        <v>5.0000000000000002E-5</v>
      </c>
      <c r="P15" s="22">
        <v>0</v>
      </c>
      <c r="Q15" s="22">
        <v>0.96499999999999997</v>
      </c>
      <c r="R15" s="13" t="s">
        <v>34</v>
      </c>
      <c r="S15" s="13"/>
      <c r="T15" s="13"/>
      <c r="U15" s="13"/>
    </row>
    <row r="16" spans="1:21" ht="26.25" customHeight="1">
      <c r="A16" s="12" t="s">
        <v>21</v>
      </c>
      <c r="B16" s="13"/>
      <c r="C16" s="14" t="s">
        <v>29</v>
      </c>
      <c r="D16" s="24" t="s">
        <v>56</v>
      </c>
      <c r="E16" s="16">
        <v>89</v>
      </c>
      <c r="F16" s="17" t="s">
        <v>57</v>
      </c>
      <c r="G16" s="13" t="s">
        <v>24</v>
      </c>
      <c r="H16" s="13" t="s">
        <v>62</v>
      </c>
      <c r="I16" s="25" t="s">
        <v>63</v>
      </c>
      <c r="J16" s="19" t="s">
        <v>38</v>
      </c>
      <c r="K16" s="20">
        <v>1</v>
      </c>
      <c r="L16" s="21">
        <v>0</v>
      </c>
      <c r="M16" s="20">
        <v>1</v>
      </c>
      <c r="N16" s="21">
        <f t="shared" si="0"/>
        <v>0</v>
      </c>
      <c r="O16" s="22">
        <v>1.18E-2</v>
      </c>
      <c r="P16" s="22"/>
      <c r="Q16" s="22"/>
      <c r="R16" s="13" t="s">
        <v>34</v>
      </c>
      <c r="S16" s="13"/>
      <c r="T16" s="13"/>
      <c r="U16" s="13"/>
    </row>
    <row r="17" spans="1:21" ht="17.25" customHeight="1">
      <c r="A17" s="12" t="s">
        <v>21</v>
      </c>
      <c r="B17" s="13"/>
      <c r="C17" s="14" t="s">
        <v>29</v>
      </c>
      <c r="D17" s="15" t="s">
        <v>30</v>
      </c>
      <c r="E17" s="16">
        <v>23</v>
      </c>
      <c r="F17" s="17" t="s">
        <v>31</v>
      </c>
      <c r="G17" s="13" t="s">
        <v>24</v>
      </c>
      <c r="H17" s="13" t="s">
        <v>64</v>
      </c>
      <c r="I17" s="18" t="s">
        <v>65</v>
      </c>
      <c r="J17" s="19" t="s">
        <v>33</v>
      </c>
      <c r="K17" s="20">
        <v>5.82</v>
      </c>
      <c r="L17" s="21">
        <v>0</v>
      </c>
      <c r="M17" s="20">
        <v>1</v>
      </c>
      <c r="N17" s="21">
        <f t="shared" si="0"/>
        <v>0</v>
      </c>
      <c r="O17" s="22">
        <v>0</v>
      </c>
      <c r="P17" s="22">
        <v>0</v>
      </c>
      <c r="Q17" s="22">
        <v>0.12720000000000001</v>
      </c>
      <c r="R17" s="13" t="s">
        <v>34</v>
      </c>
      <c r="S17" s="13"/>
      <c r="T17" s="13"/>
      <c r="U17" s="13"/>
    </row>
    <row r="18" spans="1:21" ht="17.25" customHeight="1">
      <c r="A18" s="12" t="s">
        <v>21</v>
      </c>
      <c r="B18" s="13"/>
      <c r="C18" s="14" t="s">
        <v>29</v>
      </c>
      <c r="D18" s="15" t="s">
        <v>30</v>
      </c>
      <c r="E18" s="16">
        <v>24</v>
      </c>
      <c r="F18" s="17" t="s">
        <v>31</v>
      </c>
      <c r="G18" s="13" t="s">
        <v>24</v>
      </c>
      <c r="H18" s="13" t="s">
        <v>66</v>
      </c>
      <c r="I18" s="18" t="s">
        <v>67</v>
      </c>
      <c r="J18" s="19" t="s">
        <v>33</v>
      </c>
      <c r="K18" s="20">
        <v>5.82</v>
      </c>
      <c r="L18" s="21">
        <v>0</v>
      </c>
      <c r="M18" s="20">
        <v>1</v>
      </c>
      <c r="N18" s="21">
        <f t="shared" si="0"/>
        <v>0</v>
      </c>
      <c r="O18" s="22">
        <v>1.5900000000000001E-3</v>
      </c>
      <c r="P18" s="22">
        <v>0</v>
      </c>
      <c r="Q18" s="22">
        <v>0.23319999999999999</v>
      </c>
      <c r="R18" s="13" t="s">
        <v>34</v>
      </c>
      <c r="S18" s="13"/>
      <c r="T18" s="13"/>
      <c r="U18" s="13"/>
    </row>
    <row r="19" spans="1:21" ht="17.25" customHeight="1">
      <c r="A19" s="12" t="s">
        <v>21</v>
      </c>
      <c r="B19" s="13"/>
      <c r="C19" s="14" t="s">
        <v>29</v>
      </c>
      <c r="D19" s="15" t="s">
        <v>30</v>
      </c>
      <c r="E19" s="16">
        <v>25</v>
      </c>
      <c r="F19" s="17" t="s">
        <v>31</v>
      </c>
      <c r="G19" s="13" t="s">
        <v>24</v>
      </c>
      <c r="H19" s="13" t="s">
        <v>68</v>
      </c>
      <c r="I19" s="18" t="s">
        <v>69</v>
      </c>
      <c r="J19" s="19" t="s">
        <v>33</v>
      </c>
      <c r="K19" s="20">
        <v>45</v>
      </c>
      <c r="L19" s="21">
        <v>0</v>
      </c>
      <c r="M19" s="20">
        <v>1</v>
      </c>
      <c r="N19" s="21">
        <f t="shared" si="0"/>
        <v>0</v>
      </c>
      <c r="O19" s="22">
        <v>0.50627999999999995</v>
      </c>
      <c r="P19" s="22">
        <v>0</v>
      </c>
      <c r="Q19" s="22">
        <v>12.277290000000001</v>
      </c>
      <c r="R19" s="13" t="s">
        <v>34</v>
      </c>
      <c r="S19" s="13"/>
      <c r="T19" s="13"/>
      <c r="U19" s="13"/>
    </row>
    <row r="20" spans="1:21" ht="17.25" customHeight="1">
      <c r="A20" s="12" t="s">
        <v>21</v>
      </c>
      <c r="B20" s="13"/>
      <c r="C20" s="14" t="s">
        <v>29</v>
      </c>
      <c r="D20" s="15" t="s">
        <v>30</v>
      </c>
      <c r="E20" s="16">
        <v>21</v>
      </c>
      <c r="F20" s="17" t="s">
        <v>31</v>
      </c>
      <c r="G20" s="13" t="s">
        <v>24</v>
      </c>
      <c r="H20" s="13" t="s">
        <v>70</v>
      </c>
      <c r="I20" s="18" t="s">
        <v>71</v>
      </c>
      <c r="J20" s="19" t="s">
        <v>33</v>
      </c>
      <c r="K20" s="20">
        <v>45</v>
      </c>
      <c r="L20" s="26">
        <v>0</v>
      </c>
      <c r="M20" s="20">
        <v>1</v>
      </c>
      <c r="N20" s="21">
        <f t="shared" si="0"/>
        <v>0</v>
      </c>
      <c r="O20" s="22">
        <v>1.0773E-2</v>
      </c>
      <c r="P20" s="22">
        <v>0</v>
      </c>
      <c r="Q20" s="22">
        <v>8.0438399999999994</v>
      </c>
      <c r="R20" s="13" t="s">
        <v>34</v>
      </c>
      <c r="S20" s="13"/>
      <c r="T20" s="13"/>
      <c r="U20" s="13"/>
    </row>
    <row r="21" spans="1:21" ht="17.25" customHeight="1">
      <c r="A21" s="12" t="s">
        <v>21</v>
      </c>
      <c r="B21" s="13"/>
      <c r="C21" s="14" t="s">
        <v>29</v>
      </c>
      <c r="D21" s="15" t="s">
        <v>30</v>
      </c>
      <c r="E21" s="16">
        <v>22</v>
      </c>
      <c r="F21" s="17" t="s">
        <v>31</v>
      </c>
      <c r="G21" s="13" t="s">
        <v>24</v>
      </c>
      <c r="H21" s="13" t="s">
        <v>72</v>
      </c>
      <c r="I21" s="18" t="s">
        <v>73</v>
      </c>
      <c r="J21" s="19" t="s">
        <v>55</v>
      </c>
      <c r="K21" s="20">
        <v>60</v>
      </c>
      <c r="L21" s="26">
        <v>0</v>
      </c>
      <c r="M21" s="20">
        <v>1</v>
      </c>
      <c r="N21" s="21">
        <f t="shared" si="0"/>
        <v>0</v>
      </c>
      <c r="O21" s="22">
        <v>4.2999999999999999E-4</v>
      </c>
      <c r="P21" s="22">
        <v>0</v>
      </c>
      <c r="Q21" s="22">
        <v>10.75</v>
      </c>
      <c r="R21" s="13" t="s">
        <v>34</v>
      </c>
      <c r="S21" s="13"/>
      <c r="T21" s="13"/>
      <c r="U21" s="13"/>
    </row>
    <row r="22" spans="1:21" ht="17.25" customHeight="1">
      <c r="A22" s="12" t="s">
        <v>21</v>
      </c>
      <c r="B22" s="13"/>
      <c r="C22" s="14" t="s">
        <v>29</v>
      </c>
      <c r="D22" s="15" t="s">
        <v>30</v>
      </c>
      <c r="E22" s="16">
        <v>117</v>
      </c>
      <c r="F22" s="17" t="s">
        <v>31</v>
      </c>
      <c r="G22" s="13" t="s">
        <v>24</v>
      </c>
      <c r="H22" s="13" t="s">
        <v>74</v>
      </c>
      <c r="I22" s="18" t="s">
        <v>75</v>
      </c>
      <c r="J22" s="19" t="s">
        <v>55</v>
      </c>
      <c r="K22" s="20">
        <v>1</v>
      </c>
      <c r="L22" s="26">
        <v>0</v>
      </c>
      <c r="M22" s="20">
        <v>1</v>
      </c>
      <c r="N22" s="21">
        <f t="shared" si="0"/>
        <v>0</v>
      </c>
      <c r="O22" s="22">
        <v>0</v>
      </c>
      <c r="P22" s="22">
        <v>0</v>
      </c>
      <c r="Q22" s="22">
        <v>0.26400000000000001</v>
      </c>
      <c r="R22" s="13" t="s">
        <v>34</v>
      </c>
      <c r="S22" s="13"/>
      <c r="T22" s="13"/>
      <c r="U22" s="13"/>
    </row>
    <row r="23" spans="1:21" ht="17.25" customHeight="1">
      <c r="A23" s="12" t="s">
        <v>21</v>
      </c>
      <c r="B23" s="13"/>
      <c r="C23" s="14" t="s">
        <v>29</v>
      </c>
      <c r="D23" s="24" t="s">
        <v>56</v>
      </c>
      <c r="E23" s="16">
        <v>118</v>
      </c>
      <c r="F23" s="17" t="s">
        <v>57</v>
      </c>
      <c r="G23" s="13" t="s">
        <v>24</v>
      </c>
      <c r="H23" s="13" t="s">
        <v>76</v>
      </c>
      <c r="I23" s="25" t="s">
        <v>77</v>
      </c>
      <c r="J23" s="19" t="s">
        <v>38</v>
      </c>
      <c r="K23" s="20">
        <v>1</v>
      </c>
      <c r="L23" s="21">
        <v>0</v>
      </c>
      <c r="M23" s="20">
        <v>1</v>
      </c>
      <c r="N23" s="21">
        <f t="shared" si="0"/>
        <v>0</v>
      </c>
      <c r="O23" s="22">
        <v>5.0000000000000002E-5</v>
      </c>
      <c r="P23" s="22"/>
      <c r="Q23" s="22"/>
      <c r="R23" s="13" t="s">
        <v>34</v>
      </c>
      <c r="S23" s="13"/>
      <c r="T23" s="13"/>
      <c r="U23" s="13"/>
    </row>
    <row r="24" spans="1:21" ht="17.25" customHeight="1">
      <c r="A24" s="12" t="s">
        <v>21</v>
      </c>
      <c r="B24" s="13"/>
      <c r="C24" s="14" t="s">
        <v>29</v>
      </c>
      <c r="D24" s="15" t="s">
        <v>30</v>
      </c>
      <c r="E24" s="16">
        <v>28</v>
      </c>
      <c r="F24" s="17" t="s">
        <v>31</v>
      </c>
      <c r="G24" s="13" t="s">
        <v>24</v>
      </c>
      <c r="H24" s="13" t="s">
        <v>78</v>
      </c>
      <c r="I24" s="18" t="s">
        <v>79</v>
      </c>
      <c r="J24" s="19" t="s">
        <v>33</v>
      </c>
      <c r="K24" s="20">
        <v>15</v>
      </c>
      <c r="L24" s="21">
        <v>0</v>
      </c>
      <c r="M24" s="20">
        <v>1</v>
      </c>
      <c r="N24" s="21">
        <f t="shared" si="0"/>
        <v>0</v>
      </c>
      <c r="O24" s="22">
        <v>3.0360000000000002E-2</v>
      </c>
      <c r="P24" s="22">
        <v>0</v>
      </c>
      <c r="Q24" s="22">
        <v>7.59</v>
      </c>
      <c r="R24" s="13" t="s">
        <v>34</v>
      </c>
      <c r="S24" s="13"/>
      <c r="T24" s="13"/>
      <c r="U24" s="13"/>
    </row>
    <row r="25" spans="1:21" ht="17.25" customHeight="1">
      <c r="A25" s="12" t="s">
        <v>21</v>
      </c>
      <c r="B25" s="13"/>
      <c r="C25" s="14" t="s">
        <v>29</v>
      </c>
      <c r="D25" s="15" t="s">
        <v>30</v>
      </c>
      <c r="E25" s="16">
        <v>14</v>
      </c>
      <c r="F25" s="17" t="s">
        <v>31</v>
      </c>
      <c r="G25" s="13" t="s">
        <v>24</v>
      </c>
      <c r="H25" s="13" t="s">
        <v>80</v>
      </c>
      <c r="I25" s="18" t="s">
        <v>81</v>
      </c>
      <c r="J25" s="19" t="s">
        <v>33</v>
      </c>
      <c r="K25" s="20">
        <v>160</v>
      </c>
      <c r="L25" s="21">
        <v>0</v>
      </c>
      <c r="M25" s="20">
        <v>1</v>
      </c>
      <c r="N25" s="21">
        <f t="shared" si="0"/>
        <v>0</v>
      </c>
      <c r="O25" s="22">
        <v>0</v>
      </c>
      <c r="P25" s="22">
        <v>1.9614599999999999E-2</v>
      </c>
      <c r="Q25" s="22">
        <v>4.57674</v>
      </c>
      <c r="R25" s="13" t="s">
        <v>34</v>
      </c>
      <c r="S25" s="13"/>
      <c r="T25" s="13"/>
      <c r="U25" s="13"/>
    </row>
    <row r="26" spans="1:21" ht="17.25" customHeight="1">
      <c r="A26" s="12" t="s">
        <v>21</v>
      </c>
      <c r="B26" s="13"/>
      <c r="C26" s="14" t="s">
        <v>29</v>
      </c>
      <c r="D26" s="15" t="s">
        <v>30</v>
      </c>
      <c r="E26" s="16">
        <v>15</v>
      </c>
      <c r="F26" s="17" t="s">
        <v>31</v>
      </c>
      <c r="G26" s="13" t="s">
        <v>24</v>
      </c>
      <c r="H26" s="13" t="s">
        <v>82</v>
      </c>
      <c r="I26" s="18" t="s">
        <v>83</v>
      </c>
      <c r="J26" s="19" t="s">
        <v>33</v>
      </c>
      <c r="K26" s="20">
        <v>160</v>
      </c>
      <c r="L26" s="21">
        <v>0</v>
      </c>
      <c r="M26" s="20">
        <v>1</v>
      </c>
      <c r="N26" s="21">
        <f t="shared" si="0"/>
        <v>0</v>
      </c>
      <c r="O26" s="22">
        <v>0.13076399999999999</v>
      </c>
      <c r="P26" s="22">
        <v>4.0536839999999998E-2</v>
      </c>
      <c r="Q26" s="22">
        <v>9.6765360000000005</v>
      </c>
      <c r="R26" s="13" t="s">
        <v>34</v>
      </c>
      <c r="S26" s="13"/>
      <c r="T26" s="13"/>
      <c r="U26" s="13"/>
    </row>
    <row r="27" spans="1:21" ht="26.25" customHeight="1">
      <c r="A27" s="12" t="s">
        <v>21</v>
      </c>
      <c r="B27" s="13"/>
      <c r="C27" s="14" t="s">
        <v>29</v>
      </c>
      <c r="D27" s="15" t="s">
        <v>30</v>
      </c>
      <c r="E27" s="16">
        <v>16</v>
      </c>
      <c r="F27" s="17" t="s">
        <v>31</v>
      </c>
      <c r="G27" s="13" t="s">
        <v>24</v>
      </c>
      <c r="H27" s="13" t="s">
        <v>84</v>
      </c>
      <c r="I27" s="18" t="s">
        <v>85</v>
      </c>
      <c r="J27" s="19" t="s">
        <v>33</v>
      </c>
      <c r="K27" s="20">
        <v>160</v>
      </c>
      <c r="L27" s="21">
        <v>0</v>
      </c>
      <c r="M27" s="20">
        <v>1</v>
      </c>
      <c r="N27" s="21">
        <f t="shared" si="0"/>
        <v>0</v>
      </c>
      <c r="O27" s="22">
        <v>0</v>
      </c>
      <c r="P27" s="22">
        <v>0</v>
      </c>
      <c r="Q27" s="22">
        <v>4.8382680000000002</v>
      </c>
      <c r="R27" s="13" t="s">
        <v>34</v>
      </c>
      <c r="S27" s="13"/>
      <c r="T27" s="13"/>
      <c r="U27" s="13"/>
    </row>
    <row r="28" spans="1:21" ht="17.25" customHeight="1">
      <c r="A28" s="12" t="s">
        <v>21</v>
      </c>
      <c r="B28" s="13"/>
      <c r="C28" s="14" t="s">
        <v>29</v>
      </c>
      <c r="D28" s="15" t="s">
        <v>30</v>
      </c>
      <c r="E28" s="16">
        <v>17</v>
      </c>
      <c r="F28" s="17" t="s">
        <v>31</v>
      </c>
      <c r="G28" s="13" t="s">
        <v>24</v>
      </c>
      <c r="H28" s="13" t="s">
        <v>86</v>
      </c>
      <c r="I28" s="18" t="s">
        <v>87</v>
      </c>
      <c r="J28" s="19" t="s">
        <v>33</v>
      </c>
      <c r="K28" s="20">
        <v>160</v>
      </c>
      <c r="L28" s="21">
        <v>0</v>
      </c>
      <c r="M28" s="20">
        <v>1</v>
      </c>
      <c r="N28" s="21">
        <f t="shared" si="0"/>
        <v>0</v>
      </c>
      <c r="O28" s="22">
        <v>2.7460439999999999E-2</v>
      </c>
      <c r="P28" s="22">
        <v>0</v>
      </c>
      <c r="Q28" s="22">
        <v>4.0536839999999996</v>
      </c>
      <c r="R28" s="13" t="s">
        <v>34</v>
      </c>
      <c r="S28" s="13"/>
      <c r="T28" s="13"/>
      <c r="U28" s="13"/>
    </row>
    <row r="29" spans="1:21" ht="26.25" customHeight="1">
      <c r="A29" s="12" t="s">
        <v>21</v>
      </c>
      <c r="B29" s="13"/>
      <c r="C29" s="14" t="s">
        <v>29</v>
      </c>
      <c r="D29" s="15" t="s">
        <v>30</v>
      </c>
      <c r="E29" s="16">
        <v>18</v>
      </c>
      <c r="F29" s="17" t="s">
        <v>31</v>
      </c>
      <c r="G29" s="13" t="s">
        <v>24</v>
      </c>
      <c r="H29" s="13" t="s">
        <v>88</v>
      </c>
      <c r="I29" s="18" t="s">
        <v>89</v>
      </c>
      <c r="J29" s="19" t="s">
        <v>33</v>
      </c>
      <c r="K29" s="20">
        <v>160</v>
      </c>
      <c r="L29" s="21">
        <v>0</v>
      </c>
      <c r="M29" s="20">
        <v>1</v>
      </c>
      <c r="N29" s="21">
        <f t="shared" si="0"/>
        <v>0</v>
      </c>
      <c r="O29" s="22">
        <v>1.6999319999999998E-2</v>
      </c>
      <c r="P29" s="22">
        <v>0</v>
      </c>
      <c r="Q29" s="22">
        <v>6.9304920000000001</v>
      </c>
      <c r="R29" s="13" t="s">
        <v>34</v>
      </c>
      <c r="S29" s="13"/>
      <c r="T29" s="13"/>
      <c r="U29" s="13"/>
    </row>
    <row r="30" spans="1:21" ht="17.25" customHeight="1">
      <c r="A30" s="12" t="s">
        <v>21</v>
      </c>
      <c r="B30" s="13"/>
      <c r="C30" s="14" t="s">
        <v>29</v>
      </c>
      <c r="D30" s="24" t="s">
        <v>56</v>
      </c>
      <c r="E30" s="16">
        <v>27</v>
      </c>
      <c r="F30" s="17" t="s">
        <v>57</v>
      </c>
      <c r="G30" s="13" t="s">
        <v>24</v>
      </c>
      <c r="H30" s="13" t="s">
        <v>90</v>
      </c>
      <c r="I30" s="25" t="s">
        <v>91</v>
      </c>
      <c r="J30" s="19" t="s">
        <v>92</v>
      </c>
      <c r="K30" s="23">
        <v>6.3360000000000003</v>
      </c>
      <c r="L30" s="21">
        <v>0</v>
      </c>
      <c r="M30" s="20">
        <v>1</v>
      </c>
      <c r="N30" s="21">
        <f t="shared" si="0"/>
        <v>0</v>
      </c>
      <c r="O30" s="22">
        <v>6.3359999999999996E-3</v>
      </c>
      <c r="P30" s="22"/>
      <c r="Q30" s="22"/>
      <c r="R30" s="13" t="s">
        <v>34</v>
      </c>
      <c r="S30" s="13"/>
      <c r="T30" s="13"/>
      <c r="U30" s="13"/>
    </row>
    <row r="31" spans="1:21" ht="17.25" customHeight="1">
      <c r="A31" s="12" t="s">
        <v>21</v>
      </c>
      <c r="B31" s="13"/>
      <c r="C31" s="14" t="s">
        <v>29</v>
      </c>
      <c r="D31" s="24" t="s">
        <v>56</v>
      </c>
      <c r="E31" s="16">
        <v>29</v>
      </c>
      <c r="F31" s="17" t="s">
        <v>57</v>
      </c>
      <c r="G31" s="13" t="s">
        <v>24</v>
      </c>
      <c r="H31" s="13" t="s">
        <v>93</v>
      </c>
      <c r="I31" s="25" t="s">
        <v>94</v>
      </c>
      <c r="J31" s="19" t="s">
        <v>33</v>
      </c>
      <c r="K31" s="20">
        <v>3.4</v>
      </c>
      <c r="L31" s="21">
        <v>0</v>
      </c>
      <c r="M31" s="20">
        <v>1</v>
      </c>
      <c r="N31" s="21">
        <f t="shared" si="0"/>
        <v>0</v>
      </c>
      <c r="O31" s="22">
        <v>0.10137599999999999</v>
      </c>
      <c r="P31" s="22"/>
      <c r="Q31" s="22"/>
      <c r="R31" s="13" t="s">
        <v>34</v>
      </c>
      <c r="S31" s="13"/>
      <c r="T31" s="13"/>
      <c r="U31" s="13" t="s">
        <v>95</v>
      </c>
    </row>
    <row r="32" spans="1:21" ht="17.25" customHeight="1">
      <c r="A32" s="12" t="s">
        <v>21</v>
      </c>
      <c r="B32" s="13"/>
      <c r="C32" s="14" t="s">
        <v>29</v>
      </c>
      <c r="D32" s="24" t="s">
        <v>56</v>
      </c>
      <c r="E32" s="16">
        <v>30</v>
      </c>
      <c r="F32" s="17" t="s">
        <v>57</v>
      </c>
      <c r="G32" s="13" t="s">
        <v>24</v>
      </c>
      <c r="H32" s="13" t="s">
        <v>96</v>
      </c>
      <c r="I32" s="25" t="s">
        <v>97</v>
      </c>
      <c r="J32" s="19" t="s">
        <v>33</v>
      </c>
      <c r="K32" s="20">
        <v>17</v>
      </c>
      <c r="L32" s="21">
        <v>0</v>
      </c>
      <c r="M32" s="20">
        <v>1</v>
      </c>
      <c r="N32" s="21">
        <f t="shared" si="0"/>
        <v>0</v>
      </c>
      <c r="O32" s="22">
        <v>2.08472E-2</v>
      </c>
      <c r="P32" s="22"/>
      <c r="Q32" s="22"/>
      <c r="R32" s="13" t="s">
        <v>34</v>
      </c>
      <c r="S32" s="13"/>
      <c r="T32" s="13"/>
      <c r="U32" s="13"/>
    </row>
    <row r="33" spans="1:21" ht="17.25" customHeight="1">
      <c r="A33" s="2" t="s">
        <v>21</v>
      </c>
      <c r="B33" s="3"/>
      <c r="C33" s="4" t="s">
        <v>26</v>
      </c>
      <c r="D33" s="5"/>
      <c r="E33" s="6">
        <v>0</v>
      </c>
      <c r="F33" s="5" t="s">
        <v>23</v>
      </c>
      <c r="G33" s="3"/>
      <c r="H33" s="3" t="s">
        <v>98</v>
      </c>
      <c r="I33" s="7" t="s">
        <v>99</v>
      </c>
      <c r="J33" s="8"/>
      <c r="K33" s="9"/>
      <c r="L33" s="10"/>
      <c r="M33" s="11"/>
      <c r="N33" s="10">
        <f>N34+N35+N36+N37+N38+N39+N40+N41+N42+N43+N45+N46+N44</f>
        <v>0</v>
      </c>
      <c r="O33" s="11">
        <v>0.16807999999999998</v>
      </c>
      <c r="P33" s="11">
        <v>6.49465</v>
      </c>
      <c r="Q33" s="11">
        <v>171.76894900000002</v>
      </c>
      <c r="R33" s="3"/>
      <c r="S33" s="3"/>
      <c r="T33" s="3"/>
      <c r="U33" s="4"/>
    </row>
    <row r="34" spans="1:21" ht="17.25" customHeight="1">
      <c r="A34" s="12" t="s">
        <v>100</v>
      </c>
      <c r="B34" s="13"/>
      <c r="C34" s="14" t="s">
        <v>29</v>
      </c>
      <c r="D34" s="15" t="s">
        <v>30</v>
      </c>
      <c r="E34" s="16">
        <v>20</v>
      </c>
      <c r="F34" s="17" t="s">
        <v>31</v>
      </c>
      <c r="G34" s="13" t="s">
        <v>24</v>
      </c>
      <c r="H34" s="13" t="s">
        <v>101</v>
      </c>
      <c r="I34" s="18" t="s">
        <v>102</v>
      </c>
      <c r="J34" s="19" t="s">
        <v>55</v>
      </c>
      <c r="K34" s="20">
        <v>60</v>
      </c>
      <c r="L34" s="21">
        <v>0</v>
      </c>
      <c r="M34" s="20">
        <v>1</v>
      </c>
      <c r="N34" s="21">
        <f>M34*L34*K34</f>
        <v>0</v>
      </c>
      <c r="O34" s="22">
        <v>0</v>
      </c>
      <c r="P34" s="22">
        <v>4.3049999999999998E-2</v>
      </c>
      <c r="Q34" s="22">
        <v>1.2915000000000001</v>
      </c>
      <c r="R34" s="13" t="s">
        <v>34</v>
      </c>
      <c r="S34" s="13"/>
      <c r="T34" s="13"/>
      <c r="U34" s="13"/>
    </row>
    <row r="35" spans="1:21" ht="17.25" customHeight="1">
      <c r="A35" s="12" t="s">
        <v>21</v>
      </c>
      <c r="B35" s="13"/>
      <c r="C35" s="14" t="s">
        <v>29</v>
      </c>
      <c r="D35" s="15" t="s">
        <v>30</v>
      </c>
      <c r="E35" s="16">
        <v>5</v>
      </c>
      <c r="F35" s="17" t="s">
        <v>31</v>
      </c>
      <c r="G35" s="13" t="s">
        <v>130</v>
      </c>
      <c r="H35" s="13" t="s">
        <v>514</v>
      </c>
      <c r="I35" s="18" t="s">
        <v>515</v>
      </c>
      <c r="J35" s="19" t="s">
        <v>33</v>
      </c>
      <c r="K35" s="20">
        <v>40</v>
      </c>
      <c r="L35" s="21">
        <v>0</v>
      </c>
      <c r="M35" s="20">
        <v>1</v>
      </c>
      <c r="N35" s="21">
        <f>L35*M35</f>
        <v>0</v>
      </c>
      <c r="O35" s="22">
        <v>0</v>
      </c>
      <c r="P35" s="22">
        <v>0.107</v>
      </c>
      <c r="Q35" s="22">
        <v>4.4939999999999998</v>
      </c>
      <c r="R35" s="13" t="s">
        <v>34</v>
      </c>
      <c r="S35" s="13"/>
      <c r="T35" s="13"/>
      <c r="U35" s="13"/>
    </row>
    <row r="36" spans="1:21" ht="26.25" customHeight="1">
      <c r="A36" s="12" t="s">
        <v>100</v>
      </c>
      <c r="B36" s="13"/>
      <c r="C36" s="14" t="s">
        <v>29</v>
      </c>
      <c r="D36" s="15" t="s">
        <v>30</v>
      </c>
      <c r="E36" s="16">
        <v>113</v>
      </c>
      <c r="F36" s="17" t="s">
        <v>31</v>
      </c>
      <c r="G36" s="13" t="s">
        <v>24</v>
      </c>
      <c r="H36" s="13" t="s">
        <v>103</v>
      </c>
      <c r="I36" s="18" t="s">
        <v>104</v>
      </c>
      <c r="J36" s="19" t="s">
        <v>33</v>
      </c>
      <c r="K36" s="20">
        <v>200</v>
      </c>
      <c r="L36" s="21">
        <v>0</v>
      </c>
      <c r="M36" s="20">
        <v>1</v>
      </c>
      <c r="N36" s="21">
        <f t="shared" ref="N36:N46" si="1">M36*L36*K36</f>
        <v>0</v>
      </c>
      <c r="O36" s="22">
        <v>8.0000000000000002E-3</v>
      </c>
      <c r="P36" s="22">
        <v>0</v>
      </c>
      <c r="Q36" s="22">
        <v>61.6</v>
      </c>
      <c r="R36" s="13" t="s">
        <v>34</v>
      </c>
      <c r="S36" s="13"/>
      <c r="T36" s="13"/>
      <c r="U36" s="13"/>
    </row>
    <row r="37" spans="1:21" ht="17.25" customHeight="1">
      <c r="A37" s="12" t="s">
        <v>100</v>
      </c>
      <c r="B37" s="13"/>
      <c r="C37" s="14" t="s">
        <v>29</v>
      </c>
      <c r="D37" s="15" t="s">
        <v>30</v>
      </c>
      <c r="E37" s="16">
        <v>114</v>
      </c>
      <c r="F37" s="17" t="s">
        <v>31</v>
      </c>
      <c r="G37" s="13" t="s">
        <v>24</v>
      </c>
      <c r="H37" s="13" t="s">
        <v>105</v>
      </c>
      <c r="I37" s="18" t="s">
        <v>106</v>
      </c>
      <c r="J37" s="19" t="s">
        <v>33</v>
      </c>
      <c r="K37" s="20">
        <v>4000</v>
      </c>
      <c r="L37" s="21">
        <v>0</v>
      </c>
      <c r="M37" s="20">
        <v>1</v>
      </c>
      <c r="N37" s="21">
        <f t="shared" si="1"/>
        <v>0</v>
      </c>
      <c r="O37" s="22">
        <v>0</v>
      </c>
      <c r="P37" s="22">
        <v>0</v>
      </c>
      <c r="Q37" s="22">
        <v>36</v>
      </c>
      <c r="R37" s="13" t="s">
        <v>34</v>
      </c>
      <c r="S37" s="13"/>
      <c r="T37" s="13"/>
      <c r="U37" s="13"/>
    </row>
    <row r="38" spans="1:21" ht="17.25" customHeight="1">
      <c r="A38" s="12" t="s">
        <v>100</v>
      </c>
      <c r="B38" s="13"/>
      <c r="C38" s="14" t="s">
        <v>29</v>
      </c>
      <c r="D38" s="15" t="s">
        <v>30</v>
      </c>
      <c r="E38" s="16">
        <v>7</v>
      </c>
      <c r="F38" s="17" t="s">
        <v>31</v>
      </c>
      <c r="G38" s="13" t="s">
        <v>24</v>
      </c>
      <c r="H38" s="13" t="s">
        <v>107</v>
      </c>
      <c r="I38" s="18" t="s">
        <v>108</v>
      </c>
      <c r="J38" s="19" t="s">
        <v>33</v>
      </c>
      <c r="K38" s="20">
        <v>36.32</v>
      </c>
      <c r="L38" s="21">
        <v>0</v>
      </c>
      <c r="M38" s="20">
        <v>1</v>
      </c>
      <c r="N38" s="21">
        <f t="shared" si="1"/>
        <v>0</v>
      </c>
      <c r="O38" s="22">
        <v>0</v>
      </c>
      <c r="P38" s="22">
        <v>4.5</v>
      </c>
      <c r="Q38" s="22">
        <v>12.645</v>
      </c>
      <c r="R38" s="13" t="s">
        <v>34</v>
      </c>
      <c r="S38" s="13"/>
      <c r="T38" s="13"/>
      <c r="U38" s="13"/>
    </row>
    <row r="39" spans="1:21" ht="26.25" customHeight="1">
      <c r="A39" s="12" t="s">
        <v>100</v>
      </c>
      <c r="B39" s="13"/>
      <c r="C39" s="14" t="s">
        <v>29</v>
      </c>
      <c r="D39" s="15" t="s">
        <v>30</v>
      </c>
      <c r="E39" s="16">
        <v>49</v>
      </c>
      <c r="F39" s="17" t="s">
        <v>31</v>
      </c>
      <c r="G39" s="13" t="s">
        <v>24</v>
      </c>
      <c r="H39" s="13" t="s">
        <v>109</v>
      </c>
      <c r="I39" s="18" t="s">
        <v>110</v>
      </c>
      <c r="J39" s="19" t="s">
        <v>111</v>
      </c>
      <c r="K39" s="27">
        <v>6.7560000000000002</v>
      </c>
      <c r="L39" s="21">
        <v>0</v>
      </c>
      <c r="M39" s="20">
        <v>1</v>
      </c>
      <c r="N39" s="21">
        <f t="shared" si="1"/>
        <v>0</v>
      </c>
      <c r="O39" s="22">
        <v>0</v>
      </c>
      <c r="P39" s="22">
        <v>0</v>
      </c>
      <c r="Q39" s="22">
        <v>26.280840000000001</v>
      </c>
      <c r="R39" s="13" t="s">
        <v>34</v>
      </c>
      <c r="S39" s="13"/>
      <c r="T39" s="13"/>
      <c r="U39" s="13"/>
    </row>
    <row r="40" spans="1:21" ht="26.25" customHeight="1">
      <c r="A40" s="12" t="s">
        <v>100</v>
      </c>
      <c r="B40" s="13"/>
      <c r="C40" s="14" t="s">
        <v>29</v>
      </c>
      <c r="D40" s="15" t="s">
        <v>30</v>
      </c>
      <c r="E40" s="16">
        <v>50</v>
      </c>
      <c r="F40" s="17" t="s">
        <v>31</v>
      </c>
      <c r="G40" s="13" t="s">
        <v>24</v>
      </c>
      <c r="H40" s="13" t="s">
        <v>112</v>
      </c>
      <c r="I40" s="18" t="s">
        <v>113</v>
      </c>
      <c r="J40" s="19" t="s">
        <v>111</v>
      </c>
      <c r="K40" s="27">
        <v>6.7560000000000002</v>
      </c>
      <c r="L40" s="21">
        <v>0</v>
      </c>
      <c r="M40" s="20">
        <v>1</v>
      </c>
      <c r="N40" s="21">
        <f t="shared" si="1"/>
        <v>0</v>
      </c>
      <c r="O40" s="22">
        <v>0</v>
      </c>
      <c r="P40" s="22">
        <v>0</v>
      </c>
      <c r="Q40" s="22">
        <v>1.72278</v>
      </c>
      <c r="R40" s="13" t="s">
        <v>34</v>
      </c>
      <c r="S40" s="13"/>
      <c r="T40" s="13"/>
      <c r="U40" s="13"/>
    </row>
    <row r="41" spans="1:21" ht="26.25" customHeight="1">
      <c r="A41" s="12" t="s">
        <v>100</v>
      </c>
      <c r="B41" s="13"/>
      <c r="C41" s="14" t="s">
        <v>29</v>
      </c>
      <c r="D41" s="15" t="s">
        <v>30</v>
      </c>
      <c r="E41" s="16">
        <v>53</v>
      </c>
      <c r="F41" s="17" t="s">
        <v>31</v>
      </c>
      <c r="G41" s="13" t="s">
        <v>24</v>
      </c>
      <c r="H41" s="13" t="s">
        <v>114</v>
      </c>
      <c r="I41" s="18" t="s">
        <v>115</v>
      </c>
      <c r="J41" s="19" t="s">
        <v>111</v>
      </c>
      <c r="K41" s="20">
        <v>6.7530000000000001</v>
      </c>
      <c r="L41" s="21">
        <v>0</v>
      </c>
      <c r="M41" s="20">
        <v>1</v>
      </c>
      <c r="N41" s="21">
        <f t="shared" si="1"/>
        <v>0</v>
      </c>
      <c r="O41" s="22">
        <v>0</v>
      </c>
      <c r="P41" s="22">
        <v>0</v>
      </c>
      <c r="Q41" s="22">
        <v>0</v>
      </c>
      <c r="R41" s="13" t="s">
        <v>34</v>
      </c>
      <c r="S41" s="13"/>
      <c r="T41" s="13"/>
      <c r="U41" s="13"/>
    </row>
    <row r="42" spans="1:21" ht="26.25" customHeight="1">
      <c r="A42" s="12" t="s">
        <v>100</v>
      </c>
      <c r="B42" s="13"/>
      <c r="C42" s="14" t="s">
        <v>29</v>
      </c>
      <c r="D42" s="15" t="s">
        <v>30</v>
      </c>
      <c r="E42" s="16">
        <v>54</v>
      </c>
      <c r="F42" s="17" t="s">
        <v>31</v>
      </c>
      <c r="G42" s="13" t="s">
        <v>24</v>
      </c>
      <c r="H42" s="13" t="s">
        <v>116</v>
      </c>
      <c r="I42" s="18" t="s">
        <v>117</v>
      </c>
      <c r="J42" s="19" t="s">
        <v>111</v>
      </c>
      <c r="K42" s="20">
        <v>6.7530000000000001</v>
      </c>
      <c r="L42" s="21">
        <v>0</v>
      </c>
      <c r="M42" s="20">
        <v>1</v>
      </c>
      <c r="N42" s="21">
        <f t="shared" si="1"/>
        <v>0</v>
      </c>
      <c r="O42" s="22">
        <v>0</v>
      </c>
      <c r="P42" s="22">
        <v>0</v>
      </c>
      <c r="Q42" s="22">
        <v>0</v>
      </c>
      <c r="R42" s="13" t="s">
        <v>34</v>
      </c>
      <c r="S42" s="13"/>
      <c r="T42" s="13"/>
      <c r="U42" s="13"/>
    </row>
    <row r="43" spans="1:21" ht="26.25" customHeight="1">
      <c r="A43" s="12" t="s">
        <v>100</v>
      </c>
      <c r="B43" s="13"/>
      <c r="C43" s="14" t="s">
        <v>29</v>
      </c>
      <c r="D43" s="15" t="s">
        <v>30</v>
      </c>
      <c r="E43" s="16">
        <v>51</v>
      </c>
      <c r="F43" s="17" t="s">
        <v>31</v>
      </c>
      <c r="G43" s="13" t="s">
        <v>24</v>
      </c>
      <c r="H43" s="13" t="s">
        <v>118</v>
      </c>
      <c r="I43" s="18" t="s">
        <v>119</v>
      </c>
      <c r="J43" s="19" t="s">
        <v>35</v>
      </c>
      <c r="K43" s="20">
        <v>1.36</v>
      </c>
      <c r="L43" s="21">
        <v>0</v>
      </c>
      <c r="M43" s="20">
        <v>1</v>
      </c>
      <c r="N43" s="21">
        <f t="shared" si="1"/>
        <v>0</v>
      </c>
      <c r="O43" s="22">
        <v>0</v>
      </c>
      <c r="P43" s="22">
        <v>0</v>
      </c>
      <c r="Q43" s="22">
        <v>6.2560000000000004E-2</v>
      </c>
      <c r="R43" s="13" t="s">
        <v>34</v>
      </c>
      <c r="S43" s="13"/>
      <c r="T43" s="13"/>
      <c r="U43" s="13"/>
    </row>
    <row r="44" spans="1:21" ht="26.25" customHeight="1">
      <c r="A44" s="12" t="s">
        <v>100</v>
      </c>
      <c r="B44" s="13"/>
      <c r="C44" s="14" t="s">
        <v>29</v>
      </c>
      <c r="D44" s="15" t="s">
        <v>30</v>
      </c>
      <c r="E44" s="16">
        <v>77</v>
      </c>
      <c r="F44" s="17" t="s">
        <v>31</v>
      </c>
      <c r="G44" s="13" t="s">
        <v>24</v>
      </c>
      <c r="H44" s="13" t="s">
        <v>124</v>
      </c>
      <c r="I44" s="18" t="s">
        <v>125</v>
      </c>
      <c r="J44" s="19" t="s">
        <v>111</v>
      </c>
      <c r="K44" s="20">
        <v>4</v>
      </c>
      <c r="L44" s="21">
        <v>0</v>
      </c>
      <c r="M44" s="20">
        <v>1</v>
      </c>
      <c r="N44" s="21">
        <f>M44*L44*K44</f>
        <v>0</v>
      </c>
      <c r="O44" s="22">
        <v>0</v>
      </c>
      <c r="P44" s="22">
        <v>0</v>
      </c>
      <c r="Q44" s="22">
        <v>10.88</v>
      </c>
      <c r="R44" s="13" t="s">
        <v>34</v>
      </c>
      <c r="S44" s="13"/>
      <c r="T44" s="13"/>
      <c r="U44" s="13"/>
    </row>
    <row r="45" spans="1:21" ht="17.25" customHeight="1">
      <c r="A45" s="12" t="s">
        <v>100</v>
      </c>
      <c r="B45" s="13"/>
      <c r="C45" s="14" t="s">
        <v>29</v>
      </c>
      <c r="D45" s="15" t="s">
        <v>30</v>
      </c>
      <c r="E45" s="16">
        <v>52</v>
      </c>
      <c r="F45" s="17" t="s">
        <v>31</v>
      </c>
      <c r="G45" s="13" t="s">
        <v>24</v>
      </c>
      <c r="H45" s="13" t="s">
        <v>120</v>
      </c>
      <c r="I45" s="18" t="s">
        <v>121</v>
      </c>
      <c r="J45" s="19" t="s">
        <v>111</v>
      </c>
      <c r="K45" s="27">
        <v>6.7560000000000002</v>
      </c>
      <c r="L45" s="21">
        <v>0</v>
      </c>
      <c r="M45" s="20">
        <v>1</v>
      </c>
      <c r="N45" s="21">
        <f t="shared" si="1"/>
        <v>0</v>
      </c>
      <c r="O45" s="22">
        <v>0</v>
      </c>
      <c r="P45" s="22">
        <v>0</v>
      </c>
      <c r="Q45" s="22">
        <v>1.1079840000000001</v>
      </c>
      <c r="R45" s="13" t="s">
        <v>34</v>
      </c>
      <c r="S45" s="13"/>
      <c r="T45" s="13"/>
      <c r="U45" s="13"/>
    </row>
    <row r="46" spans="1:21" ht="17.25" customHeight="1">
      <c r="A46" s="12" t="s">
        <v>100</v>
      </c>
      <c r="B46" s="13"/>
      <c r="C46" s="14" t="s">
        <v>29</v>
      </c>
      <c r="D46" s="15" t="s">
        <v>30</v>
      </c>
      <c r="E46" s="16">
        <v>55</v>
      </c>
      <c r="F46" s="17" t="s">
        <v>31</v>
      </c>
      <c r="G46" s="13" t="s">
        <v>24</v>
      </c>
      <c r="H46" s="13" t="s">
        <v>122</v>
      </c>
      <c r="I46" s="18" t="s">
        <v>123</v>
      </c>
      <c r="J46" s="19" t="s">
        <v>111</v>
      </c>
      <c r="K46" s="27">
        <v>10.851000000000001</v>
      </c>
      <c r="L46" s="21">
        <v>0</v>
      </c>
      <c r="M46" s="20">
        <v>1</v>
      </c>
      <c r="N46" s="21">
        <f t="shared" si="1"/>
        <v>0</v>
      </c>
      <c r="O46" s="22">
        <v>0</v>
      </c>
      <c r="P46" s="22">
        <v>0</v>
      </c>
      <c r="Q46" s="22">
        <v>3.5591279999999998</v>
      </c>
      <c r="R46" s="13" t="s">
        <v>34</v>
      </c>
      <c r="S46" s="13"/>
      <c r="T46" s="13"/>
      <c r="U46" s="13"/>
    </row>
    <row r="47" spans="1:21" ht="17.25" customHeight="1">
      <c r="A47" s="2" t="s">
        <v>21</v>
      </c>
      <c r="B47" s="3"/>
      <c r="C47" s="4" t="s">
        <v>22</v>
      </c>
      <c r="D47" s="5"/>
      <c r="E47" s="6">
        <v>0</v>
      </c>
      <c r="F47" s="5" t="s">
        <v>23</v>
      </c>
      <c r="G47" s="3"/>
      <c r="H47" s="3" t="s">
        <v>131</v>
      </c>
      <c r="I47" s="7" t="s">
        <v>132</v>
      </c>
      <c r="J47" s="8"/>
      <c r="K47" s="9"/>
      <c r="L47" s="10"/>
      <c r="M47" s="11"/>
      <c r="N47" s="10">
        <f>N48+N49</f>
        <v>0</v>
      </c>
      <c r="O47" s="11">
        <v>0.24483999999999997</v>
      </c>
      <c r="P47" s="11">
        <v>0.20100000000000001</v>
      </c>
      <c r="Q47" s="11">
        <v>34.053200000000004</v>
      </c>
      <c r="R47" s="3"/>
      <c r="S47" s="3"/>
      <c r="T47" s="3"/>
      <c r="U47" s="4"/>
    </row>
    <row r="48" spans="1:21" ht="26.25" customHeight="1">
      <c r="A48" s="12" t="s">
        <v>100</v>
      </c>
      <c r="B48" s="13"/>
      <c r="C48" s="14" t="s">
        <v>29</v>
      </c>
      <c r="D48" s="15" t="s">
        <v>30</v>
      </c>
      <c r="E48" s="16">
        <v>93</v>
      </c>
      <c r="F48" s="17" t="s">
        <v>31</v>
      </c>
      <c r="G48" s="13" t="s">
        <v>24</v>
      </c>
      <c r="H48" s="13" t="s">
        <v>126</v>
      </c>
      <c r="I48" s="18" t="s">
        <v>127</v>
      </c>
      <c r="J48" s="19" t="s">
        <v>33</v>
      </c>
      <c r="K48" s="20">
        <v>1</v>
      </c>
      <c r="L48" s="26">
        <v>0</v>
      </c>
      <c r="M48" s="20">
        <v>1</v>
      </c>
      <c r="N48" s="21">
        <f>K48*L48*M48</f>
        <v>0</v>
      </c>
      <c r="O48" s="22">
        <v>6.3000000000000003E-4</v>
      </c>
      <c r="P48" s="22">
        <v>0</v>
      </c>
      <c r="Q48" s="22">
        <v>0.58399999999999996</v>
      </c>
      <c r="R48" s="13" t="s">
        <v>34</v>
      </c>
      <c r="S48" s="13"/>
      <c r="T48" s="13"/>
      <c r="U48" s="13"/>
    </row>
    <row r="49" spans="1:21" ht="17.25" customHeight="1">
      <c r="A49" s="12" t="s">
        <v>100</v>
      </c>
      <c r="B49" s="13"/>
      <c r="C49" s="14" t="s">
        <v>29</v>
      </c>
      <c r="D49" s="24" t="s">
        <v>56</v>
      </c>
      <c r="E49" s="16">
        <v>94</v>
      </c>
      <c r="F49" s="17" t="s">
        <v>57</v>
      </c>
      <c r="G49" s="13" t="s">
        <v>24</v>
      </c>
      <c r="H49" s="13" t="s">
        <v>128</v>
      </c>
      <c r="I49" s="25" t="s">
        <v>129</v>
      </c>
      <c r="J49" s="19" t="s">
        <v>38</v>
      </c>
      <c r="K49" s="20">
        <v>1</v>
      </c>
      <c r="L49" s="21">
        <v>0</v>
      </c>
      <c r="M49" s="20">
        <v>1</v>
      </c>
      <c r="N49" s="21">
        <f t="shared" ref="N49" si="2">K49*L49*M49</f>
        <v>0</v>
      </c>
      <c r="O49" s="22">
        <v>1.5699999999999999E-2</v>
      </c>
      <c r="P49" s="22"/>
      <c r="Q49" s="22"/>
      <c r="R49" s="13" t="s">
        <v>34</v>
      </c>
      <c r="S49" s="13"/>
      <c r="T49" s="13"/>
      <c r="U49" s="13"/>
    </row>
    <row r="50" spans="1:21" ht="17.25" customHeight="1">
      <c r="A50" s="2" t="s">
        <v>21</v>
      </c>
      <c r="B50" s="3"/>
      <c r="C50" s="4" t="s">
        <v>26</v>
      </c>
      <c r="D50" s="5"/>
      <c r="E50" s="6">
        <v>0</v>
      </c>
      <c r="F50" s="5" t="s">
        <v>23</v>
      </c>
      <c r="G50" s="3"/>
      <c r="H50" s="3" t="s">
        <v>133</v>
      </c>
      <c r="I50" s="7" t="s">
        <v>134</v>
      </c>
      <c r="J50" s="8"/>
      <c r="K50" s="9"/>
      <c r="L50" s="10"/>
      <c r="M50" s="11"/>
      <c r="N50" s="10">
        <f>+N51+N52+N53+N54+N55+N56+N57+N58+N59+N60+N61</f>
        <v>0</v>
      </c>
      <c r="O50" s="11">
        <v>0.24483999999999997</v>
      </c>
      <c r="P50" s="11">
        <v>0.20100000000000001</v>
      </c>
      <c r="Q50" s="11">
        <v>34.053200000000004</v>
      </c>
      <c r="R50" s="3"/>
      <c r="S50" s="3"/>
      <c r="T50" s="3"/>
      <c r="U50" s="4"/>
    </row>
    <row r="51" spans="1:21" ht="26.25" customHeight="1">
      <c r="A51" s="12" t="s">
        <v>21</v>
      </c>
      <c r="B51" s="13"/>
      <c r="C51" s="14" t="s">
        <v>29</v>
      </c>
      <c r="D51" s="15" t="s">
        <v>30</v>
      </c>
      <c r="E51" s="16">
        <v>121</v>
      </c>
      <c r="F51" s="17" t="s">
        <v>31</v>
      </c>
      <c r="G51" s="13" t="s">
        <v>130</v>
      </c>
      <c r="H51" s="13" t="s">
        <v>135</v>
      </c>
      <c r="I51" s="18" t="s">
        <v>136</v>
      </c>
      <c r="J51" s="19" t="s">
        <v>38</v>
      </c>
      <c r="K51" s="20">
        <v>5</v>
      </c>
      <c r="L51" s="26">
        <v>0</v>
      </c>
      <c r="M51" s="20">
        <v>1</v>
      </c>
      <c r="N51" s="21">
        <f t="shared" ref="N51:N61" si="3">K51*L51*M51</f>
        <v>0</v>
      </c>
      <c r="O51" s="22">
        <v>0</v>
      </c>
      <c r="P51" s="22">
        <v>0</v>
      </c>
      <c r="Q51" s="22">
        <v>1.956</v>
      </c>
      <c r="R51" s="13" t="s">
        <v>34</v>
      </c>
      <c r="S51" s="13"/>
      <c r="T51" s="13"/>
      <c r="U51" s="13"/>
    </row>
    <row r="52" spans="1:21" ht="17.25" customHeight="1">
      <c r="A52" s="12" t="s">
        <v>21</v>
      </c>
      <c r="B52" s="13"/>
      <c r="C52" s="14" t="s">
        <v>29</v>
      </c>
      <c r="D52" s="15" t="s">
        <v>30</v>
      </c>
      <c r="E52" s="16">
        <v>124</v>
      </c>
      <c r="F52" s="17" t="s">
        <v>31</v>
      </c>
      <c r="G52" s="13" t="s">
        <v>130</v>
      </c>
      <c r="H52" s="13" t="s">
        <v>137</v>
      </c>
      <c r="I52" s="18" t="s">
        <v>138</v>
      </c>
      <c r="J52" s="19" t="s">
        <v>38</v>
      </c>
      <c r="K52" s="20">
        <v>4</v>
      </c>
      <c r="L52" s="21">
        <v>0</v>
      </c>
      <c r="M52" s="20">
        <v>1</v>
      </c>
      <c r="N52" s="21">
        <f t="shared" si="3"/>
        <v>0</v>
      </c>
      <c r="O52" s="22">
        <v>0</v>
      </c>
      <c r="P52" s="22">
        <v>3.0000000000000001E-3</v>
      </c>
      <c r="Q52" s="22">
        <v>0.46500000000000002</v>
      </c>
      <c r="R52" s="13" t="s">
        <v>34</v>
      </c>
      <c r="S52" s="13"/>
      <c r="T52" s="13"/>
      <c r="U52" s="13"/>
    </row>
    <row r="53" spans="1:21" ht="26.25" customHeight="1">
      <c r="A53" s="12" t="s">
        <v>21</v>
      </c>
      <c r="B53" s="13"/>
      <c r="C53" s="14" t="s">
        <v>29</v>
      </c>
      <c r="D53" s="15" t="s">
        <v>30</v>
      </c>
      <c r="E53" s="16">
        <v>125</v>
      </c>
      <c r="F53" s="17" t="s">
        <v>31</v>
      </c>
      <c r="G53" s="13" t="s">
        <v>130</v>
      </c>
      <c r="H53" s="13" t="s">
        <v>139</v>
      </c>
      <c r="I53" s="18" t="s">
        <v>140</v>
      </c>
      <c r="J53" s="19" t="s">
        <v>38</v>
      </c>
      <c r="K53" s="20">
        <v>4</v>
      </c>
      <c r="L53" s="26">
        <v>0</v>
      </c>
      <c r="M53" s="20">
        <v>1</v>
      </c>
      <c r="N53" s="21">
        <f t="shared" si="3"/>
        <v>0</v>
      </c>
      <c r="O53" s="22">
        <v>9.3999999999999997E-4</v>
      </c>
      <c r="P53" s="22">
        <v>0</v>
      </c>
      <c r="Q53" s="22">
        <v>5.85</v>
      </c>
      <c r="R53" s="13" t="s">
        <v>34</v>
      </c>
      <c r="S53" s="13"/>
      <c r="T53" s="13"/>
      <c r="U53" s="13"/>
    </row>
    <row r="54" spans="1:21" ht="26.25" customHeight="1">
      <c r="A54" s="12" t="s">
        <v>21</v>
      </c>
      <c r="B54" s="13"/>
      <c r="C54" s="14" t="s">
        <v>29</v>
      </c>
      <c r="D54" s="15" t="s">
        <v>30</v>
      </c>
      <c r="E54" s="16">
        <v>127</v>
      </c>
      <c r="F54" s="17" t="s">
        <v>31</v>
      </c>
      <c r="G54" s="13" t="s">
        <v>130</v>
      </c>
      <c r="H54" s="13" t="s">
        <v>141</v>
      </c>
      <c r="I54" s="18" t="s">
        <v>142</v>
      </c>
      <c r="J54" s="19" t="s">
        <v>38</v>
      </c>
      <c r="K54" s="20">
        <v>1</v>
      </c>
      <c r="L54" s="26">
        <v>0</v>
      </c>
      <c r="M54" s="20">
        <v>1</v>
      </c>
      <c r="N54" s="21">
        <f t="shared" si="3"/>
        <v>0</v>
      </c>
      <c r="O54" s="22">
        <v>4.0999999999999999E-4</v>
      </c>
      <c r="P54" s="22">
        <v>0</v>
      </c>
      <c r="Q54" s="22">
        <v>4.7080000000000002</v>
      </c>
      <c r="R54" s="13" t="s">
        <v>34</v>
      </c>
      <c r="S54" s="13"/>
      <c r="T54" s="13"/>
      <c r="U54" s="13"/>
    </row>
    <row r="55" spans="1:21" ht="17.25" customHeight="1">
      <c r="A55" s="12" t="s">
        <v>21</v>
      </c>
      <c r="B55" s="13"/>
      <c r="C55" s="14" t="s">
        <v>29</v>
      </c>
      <c r="D55" s="15" t="s">
        <v>30</v>
      </c>
      <c r="E55" s="16">
        <v>128</v>
      </c>
      <c r="F55" s="17" t="s">
        <v>31</v>
      </c>
      <c r="G55" s="13" t="s">
        <v>130</v>
      </c>
      <c r="H55" s="13" t="s">
        <v>143</v>
      </c>
      <c r="I55" s="18" t="s">
        <v>144</v>
      </c>
      <c r="J55" s="19" t="s">
        <v>38</v>
      </c>
      <c r="K55" s="20">
        <v>5</v>
      </c>
      <c r="L55" s="21">
        <v>0</v>
      </c>
      <c r="M55" s="20">
        <v>1</v>
      </c>
      <c r="N55" s="21">
        <f t="shared" si="3"/>
        <v>0</v>
      </c>
      <c r="O55" s="22">
        <v>0</v>
      </c>
      <c r="P55" s="22">
        <v>0.12</v>
      </c>
      <c r="Q55" s="22">
        <v>0.25</v>
      </c>
      <c r="R55" s="13" t="s">
        <v>34</v>
      </c>
      <c r="S55" s="13"/>
      <c r="T55" s="13"/>
      <c r="U55" s="13"/>
    </row>
    <row r="56" spans="1:21" ht="17.25" customHeight="1">
      <c r="A56" s="12" t="s">
        <v>21</v>
      </c>
      <c r="B56" s="13"/>
      <c r="C56" s="14" t="s">
        <v>29</v>
      </c>
      <c r="D56" s="15" t="s">
        <v>30</v>
      </c>
      <c r="E56" s="16">
        <v>129</v>
      </c>
      <c r="F56" s="17" t="s">
        <v>31</v>
      </c>
      <c r="G56" s="13" t="s">
        <v>130</v>
      </c>
      <c r="H56" s="13" t="s">
        <v>145</v>
      </c>
      <c r="I56" s="18" t="s">
        <v>146</v>
      </c>
      <c r="J56" s="19" t="s">
        <v>38</v>
      </c>
      <c r="K56" s="20">
        <v>5</v>
      </c>
      <c r="L56" s="21">
        <v>0</v>
      </c>
      <c r="M56" s="20">
        <v>1</v>
      </c>
      <c r="N56" s="21">
        <f t="shared" si="3"/>
        <v>0</v>
      </c>
      <c r="O56" s="22">
        <v>0</v>
      </c>
      <c r="P56" s="22">
        <v>7.8E-2</v>
      </c>
      <c r="Q56" s="22">
        <v>3.6</v>
      </c>
      <c r="R56" s="13" t="s">
        <v>34</v>
      </c>
      <c r="S56" s="13"/>
      <c r="T56" s="13"/>
      <c r="U56" s="13"/>
    </row>
    <row r="57" spans="1:21" ht="26.25" customHeight="1">
      <c r="A57" s="12" t="s">
        <v>21</v>
      </c>
      <c r="B57" s="13"/>
      <c r="C57" s="14" t="s">
        <v>29</v>
      </c>
      <c r="D57" s="24" t="s">
        <v>56</v>
      </c>
      <c r="E57" s="16">
        <v>131</v>
      </c>
      <c r="F57" s="17" t="s">
        <v>57</v>
      </c>
      <c r="G57" s="13" t="s">
        <v>130</v>
      </c>
      <c r="H57" s="13" t="s">
        <v>147</v>
      </c>
      <c r="I57" s="25" t="s">
        <v>148</v>
      </c>
      <c r="J57" s="19" t="s">
        <v>38</v>
      </c>
      <c r="K57" s="20">
        <v>4</v>
      </c>
      <c r="L57" s="21">
        <v>0</v>
      </c>
      <c r="M57" s="20">
        <v>1</v>
      </c>
      <c r="N57" s="21">
        <f t="shared" si="3"/>
        <v>0</v>
      </c>
      <c r="O57" s="22">
        <v>2.0500000000000001E-2</v>
      </c>
      <c r="P57" s="22"/>
      <c r="Q57" s="22"/>
      <c r="R57" s="13" t="s">
        <v>34</v>
      </c>
      <c r="S57" s="13"/>
      <c r="T57" s="13"/>
      <c r="U57" s="13"/>
    </row>
    <row r="58" spans="1:21" ht="26.25" customHeight="1">
      <c r="A58" s="12" t="s">
        <v>21</v>
      </c>
      <c r="B58" s="13"/>
      <c r="C58" s="14" t="s">
        <v>29</v>
      </c>
      <c r="D58" s="24" t="s">
        <v>56</v>
      </c>
      <c r="E58" s="16">
        <v>133</v>
      </c>
      <c r="F58" s="17" t="s">
        <v>57</v>
      </c>
      <c r="G58" s="13" t="s">
        <v>130</v>
      </c>
      <c r="H58" s="13" t="s">
        <v>149</v>
      </c>
      <c r="I58" s="25" t="s">
        <v>150</v>
      </c>
      <c r="J58" s="19" t="s">
        <v>38</v>
      </c>
      <c r="K58" s="20">
        <v>1</v>
      </c>
      <c r="L58" s="21">
        <v>0</v>
      </c>
      <c r="M58" s="20">
        <v>1</v>
      </c>
      <c r="N58" s="21">
        <f t="shared" si="3"/>
        <v>0</v>
      </c>
      <c r="O58" s="22">
        <v>2.2499999999999999E-2</v>
      </c>
      <c r="P58" s="22"/>
      <c r="Q58" s="22"/>
      <c r="R58" s="13" t="s">
        <v>34</v>
      </c>
      <c r="S58" s="13"/>
      <c r="T58" s="13"/>
      <c r="U58" s="13"/>
    </row>
    <row r="59" spans="1:21" ht="26.25" customHeight="1">
      <c r="A59" s="12" t="s">
        <v>21</v>
      </c>
      <c r="B59" s="13"/>
      <c r="C59" s="14" t="s">
        <v>29</v>
      </c>
      <c r="D59" s="24" t="s">
        <v>56</v>
      </c>
      <c r="E59" s="16">
        <v>134</v>
      </c>
      <c r="F59" s="17" t="s">
        <v>57</v>
      </c>
      <c r="G59" s="13" t="s">
        <v>130</v>
      </c>
      <c r="H59" s="13" t="s">
        <v>151</v>
      </c>
      <c r="I59" s="25" t="s">
        <v>152</v>
      </c>
      <c r="J59" s="19" t="s">
        <v>38</v>
      </c>
      <c r="K59" s="20">
        <v>4</v>
      </c>
      <c r="L59" s="21">
        <v>0</v>
      </c>
      <c r="M59" s="20">
        <v>1</v>
      </c>
      <c r="N59" s="21">
        <f t="shared" si="3"/>
        <v>0</v>
      </c>
      <c r="O59" s="22">
        <v>3.2000000000000001E-2</v>
      </c>
      <c r="P59" s="22"/>
      <c r="Q59" s="22"/>
      <c r="R59" s="13" t="s">
        <v>34</v>
      </c>
      <c r="S59" s="13"/>
      <c r="T59" s="13"/>
      <c r="U59" s="13"/>
    </row>
    <row r="60" spans="1:21" ht="26.25" customHeight="1">
      <c r="A60" s="12" t="s">
        <v>21</v>
      </c>
      <c r="B60" s="13"/>
      <c r="C60" s="14" t="s">
        <v>29</v>
      </c>
      <c r="D60" s="24" t="s">
        <v>56</v>
      </c>
      <c r="E60" s="16">
        <v>135</v>
      </c>
      <c r="F60" s="17" t="s">
        <v>57</v>
      </c>
      <c r="G60" s="13" t="s">
        <v>130</v>
      </c>
      <c r="H60" s="13" t="s">
        <v>153</v>
      </c>
      <c r="I60" s="25" t="s">
        <v>154</v>
      </c>
      <c r="J60" s="19" t="s">
        <v>38</v>
      </c>
      <c r="K60" s="20">
        <v>1</v>
      </c>
      <c r="L60" s="21">
        <v>0</v>
      </c>
      <c r="M60" s="20">
        <v>1</v>
      </c>
      <c r="N60" s="21">
        <f t="shared" si="3"/>
        <v>0</v>
      </c>
      <c r="O60" s="22">
        <v>3.5000000000000003E-2</v>
      </c>
      <c r="P60" s="22"/>
      <c r="Q60" s="22"/>
      <c r="R60" s="13" t="s">
        <v>34</v>
      </c>
      <c r="S60" s="13"/>
      <c r="T60" s="13"/>
      <c r="U60" s="13"/>
    </row>
    <row r="61" spans="1:21" ht="17.25" customHeight="1">
      <c r="A61" s="12" t="s">
        <v>21</v>
      </c>
      <c r="B61" s="13"/>
      <c r="C61" s="14" t="s">
        <v>29</v>
      </c>
      <c r="D61" s="15" t="s">
        <v>30</v>
      </c>
      <c r="E61" s="16">
        <v>145</v>
      </c>
      <c r="F61" s="17" t="s">
        <v>31</v>
      </c>
      <c r="G61" s="13" t="s">
        <v>130</v>
      </c>
      <c r="H61" s="13" t="s">
        <v>64</v>
      </c>
      <c r="I61" s="18" t="s">
        <v>65</v>
      </c>
      <c r="J61" s="19" t="s">
        <v>33</v>
      </c>
      <c r="K61" s="20">
        <v>5.3</v>
      </c>
      <c r="L61" s="21">
        <v>0</v>
      </c>
      <c r="M61" s="20">
        <v>1</v>
      </c>
      <c r="N61" s="21">
        <f t="shared" si="3"/>
        <v>0</v>
      </c>
      <c r="O61" s="22">
        <v>0</v>
      </c>
      <c r="P61" s="22">
        <v>0</v>
      </c>
      <c r="Q61" s="22">
        <v>0.12720000000000001</v>
      </c>
      <c r="R61" s="13" t="s">
        <v>34</v>
      </c>
      <c r="S61" s="13"/>
      <c r="T61" s="13"/>
      <c r="U61" s="13"/>
    </row>
  </sheetData>
  <pageMargins left="0.2" right="0.2" top="0.2" bottom="0.2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5"/>
  <sheetViews>
    <sheetView topLeftCell="A130" workbookViewId="0">
      <selection activeCell="F171" sqref="F171"/>
    </sheetView>
  </sheetViews>
  <sheetFormatPr defaultRowHeight="15"/>
  <cols>
    <col min="1" max="1" width="7.7109375" style="173" customWidth="1"/>
    <col min="2" max="2" width="15.7109375" style="175" customWidth="1"/>
    <col min="3" max="3" width="40.7109375" style="174" customWidth="1"/>
    <col min="4" max="4" width="6.7109375" style="173" customWidth="1"/>
    <col min="5" max="5" width="6.7109375" style="171" customWidth="1"/>
    <col min="6" max="6" width="10.7109375" style="172" customWidth="1"/>
    <col min="7" max="7" width="14.7109375" style="171" customWidth="1"/>
    <col min="8" max="9" width="10.7109375" style="170" customWidth="1"/>
    <col min="10" max="16384" width="9.140625" style="169"/>
  </cols>
  <sheetData>
    <row r="1" spans="1:15" ht="15.75" customHeight="1">
      <c r="A1" s="202" t="s">
        <v>305</v>
      </c>
      <c r="B1" s="204" t="s">
        <v>304</v>
      </c>
      <c r="C1" s="203" t="s">
        <v>303</v>
      </c>
      <c r="D1" s="202" t="s">
        <v>302</v>
      </c>
      <c r="E1" s="201" t="s">
        <v>301</v>
      </c>
      <c r="F1" s="200" t="s">
        <v>300</v>
      </c>
      <c r="G1" s="200" t="s">
        <v>299</v>
      </c>
      <c r="H1" s="200" t="s">
        <v>298</v>
      </c>
      <c r="I1" s="200" t="s">
        <v>298</v>
      </c>
      <c r="J1" s="227" t="s">
        <v>360</v>
      </c>
    </row>
    <row r="2" spans="1:15" ht="15.75" customHeight="1">
      <c r="A2" s="197" t="s">
        <v>297</v>
      </c>
      <c r="B2" s="199"/>
      <c r="C2" s="198" t="s">
        <v>21</v>
      </c>
      <c r="D2" s="197" t="s">
        <v>296</v>
      </c>
      <c r="E2" s="196" t="s">
        <v>21</v>
      </c>
      <c r="F2" s="195" t="s">
        <v>295</v>
      </c>
      <c r="G2" s="195" t="s">
        <v>293</v>
      </c>
      <c r="H2" s="195" t="s">
        <v>294</v>
      </c>
      <c r="I2" s="195" t="s">
        <v>293</v>
      </c>
    </row>
    <row r="3" spans="1:15" ht="15.75" customHeight="1">
      <c r="A3" s="229"/>
      <c r="B3" s="231"/>
      <c r="C3" s="230"/>
      <c r="D3" s="229"/>
      <c r="E3" s="228"/>
      <c r="F3" s="227"/>
      <c r="G3" s="227"/>
      <c r="H3" s="227"/>
      <c r="I3" s="227"/>
    </row>
    <row r="4" spans="1:15" ht="15.75" customHeight="1">
      <c r="A4" s="206"/>
      <c r="B4" s="215"/>
      <c r="C4" s="226"/>
      <c r="D4" s="206"/>
      <c r="E4" s="213"/>
      <c r="F4" s="212"/>
      <c r="G4" s="212"/>
    </row>
    <row r="5" spans="1:15" ht="15.75" customHeight="1">
      <c r="A5" s="224"/>
      <c r="B5" s="215"/>
      <c r="C5" s="225" t="s">
        <v>359</v>
      </c>
      <c r="D5" s="224"/>
      <c r="E5" s="213"/>
      <c r="F5" s="212"/>
      <c r="G5" s="212"/>
      <c r="O5" s="223"/>
    </row>
    <row r="6" spans="1:15" ht="15.75" customHeight="1">
      <c r="A6" s="187"/>
      <c r="B6" s="208"/>
      <c r="C6" s="222" t="s">
        <v>235</v>
      </c>
      <c r="D6" s="185"/>
      <c r="E6" s="178"/>
      <c r="F6" s="177"/>
      <c r="G6" s="210"/>
    </row>
    <row r="7" spans="1:15" ht="15.75" customHeight="1">
      <c r="A7" s="187"/>
      <c r="B7" s="208"/>
      <c r="C7" s="222"/>
      <c r="D7" s="185"/>
      <c r="E7" s="178"/>
      <c r="F7" s="177"/>
      <c r="G7" s="210"/>
    </row>
    <row r="8" spans="1:15" ht="15.75" customHeight="1">
      <c r="A8" s="187"/>
      <c r="B8" s="208"/>
      <c r="C8" s="222"/>
      <c r="D8" s="185"/>
      <c r="E8" s="178"/>
      <c r="F8" s="177"/>
      <c r="G8" s="210"/>
    </row>
    <row r="9" spans="1:15" ht="15.75" customHeight="1">
      <c r="A9" s="187"/>
      <c r="B9" s="208"/>
      <c r="C9" s="222"/>
      <c r="D9" s="185"/>
      <c r="E9" s="178"/>
      <c r="F9" s="177"/>
      <c r="G9" s="210"/>
    </row>
    <row r="10" spans="1:15" ht="15.75" customHeight="1">
      <c r="A10" s="206"/>
      <c r="B10" s="215"/>
      <c r="C10" s="221"/>
      <c r="D10" s="206"/>
      <c r="E10" s="213"/>
      <c r="F10" s="212"/>
      <c r="G10" s="212"/>
    </row>
    <row r="11" spans="1:15" ht="15.75" customHeight="1">
      <c r="A11" s="206"/>
      <c r="B11" s="215"/>
      <c r="C11" s="221"/>
      <c r="D11" s="206"/>
      <c r="E11" s="213"/>
      <c r="F11" s="212"/>
      <c r="G11" s="212"/>
    </row>
    <row r="12" spans="1:15" ht="15.75" customHeight="1">
      <c r="A12" s="206"/>
      <c r="B12" s="215"/>
      <c r="C12" s="214"/>
      <c r="D12" s="206"/>
      <c r="E12" s="213"/>
      <c r="F12" s="212"/>
      <c r="G12" s="212"/>
    </row>
    <row r="13" spans="1:15" ht="15.75" customHeight="1">
      <c r="A13" s="206"/>
      <c r="B13" s="215"/>
      <c r="C13" s="220"/>
      <c r="D13" s="206"/>
      <c r="E13" s="213"/>
      <c r="F13" s="212"/>
      <c r="G13" s="212"/>
    </row>
    <row r="14" spans="1:15" ht="15.75" customHeight="1">
      <c r="A14" s="206"/>
      <c r="B14" s="215"/>
      <c r="C14" s="220" t="s">
        <v>358</v>
      </c>
      <c r="D14" s="206"/>
      <c r="E14" s="213"/>
      <c r="F14" s="212"/>
      <c r="G14" s="212"/>
    </row>
    <row r="15" spans="1:15" ht="15.75" customHeight="1">
      <c r="A15" s="206"/>
      <c r="B15" s="215"/>
      <c r="C15" s="219"/>
      <c r="D15" s="206"/>
      <c r="E15" s="213"/>
      <c r="F15" s="212"/>
      <c r="G15" s="212"/>
      <c r="K15" s="169" t="s">
        <v>357</v>
      </c>
    </row>
    <row r="16" spans="1:15" ht="15.75" customHeight="1">
      <c r="A16" s="206" t="s">
        <v>212</v>
      </c>
      <c r="B16" s="215"/>
      <c r="C16" s="218" t="s">
        <v>354</v>
      </c>
      <c r="D16" s="206"/>
      <c r="E16" s="213"/>
      <c r="F16" s="212"/>
      <c r="G16" s="216">
        <f>G46</f>
        <v>0</v>
      </c>
    </row>
    <row r="17" spans="1:9" ht="15.75" customHeight="1">
      <c r="A17" s="206" t="s">
        <v>210</v>
      </c>
      <c r="B17" s="215"/>
      <c r="C17" s="218" t="s">
        <v>356</v>
      </c>
      <c r="D17" s="206"/>
      <c r="E17" s="213"/>
      <c r="F17" s="212"/>
      <c r="G17" s="216">
        <f>G77</f>
        <v>0</v>
      </c>
    </row>
    <row r="18" spans="1:9" ht="15.75" customHeight="1">
      <c r="A18" s="206" t="s">
        <v>208</v>
      </c>
      <c r="B18" s="215"/>
      <c r="C18" s="218" t="s">
        <v>316</v>
      </c>
      <c r="D18" s="206"/>
      <c r="E18" s="213"/>
      <c r="F18" s="212"/>
      <c r="G18" s="216">
        <f>G103</f>
        <v>0</v>
      </c>
    </row>
    <row r="19" spans="1:9" ht="15.75" customHeight="1">
      <c r="A19" s="206" t="s">
        <v>23</v>
      </c>
      <c r="B19" s="215"/>
      <c r="C19" s="218" t="s">
        <v>355</v>
      </c>
      <c r="D19" s="206"/>
      <c r="E19" s="213"/>
      <c r="F19" s="212"/>
      <c r="G19" s="217">
        <f>G137</f>
        <v>0</v>
      </c>
    </row>
    <row r="20" spans="1:9" ht="15.75" customHeight="1">
      <c r="A20" s="206"/>
      <c r="B20" s="215"/>
      <c r="C20" s="214"/>
      <c r="D20" s="206"/>
      <c r="E20" s="213"/>
      <c r="F20" s="212"/>
      <c r="G20" s="216">
        <f>SUM(G16:G19)</f>
        <v>0</v>
      </c>
    </row>
    <row r="21" spans="1:9" ht="15.75" customHeight="1">
      <c r="A21" s="206"/>
      <c r="B21" s="215"/>
      <c r="C21" s="214"/>
      <c r="D21" s="206"/>
      <c r="E21" s="213"/>
      <c r="F21" s="212"/>
      <c r="G21" s="212"/>
    </row>
    <row r="22" spans="1:9" ht="15.75" customHeight="1">
      <c r="A22" s="206"/>
      <c r="B22" s="215"/>
      <c r="C22" s="214"/>
      <c r="D22" s="206"/>
      <c r="E22" s="213"/>
      <c r="F22" s="212"/>
      <c r="G22" s="212"/>
    </row>
    <row r="23" spans="1:9" ht="15.75" customHeight="1">
      <c r="A23" s="206"/>
      <c r="B23" s="215"/>
      <c r="C23" s="214"/>
      <c r="D23" s="206"/>
      <c r="E23" s="213"/>
      <c r="F23" s="212"/>
      <c r="G23" s="212"/>
    </row>
    <row r="24" spans="1:9" ht="15.75" customHeight="1">
      <c r="A24" s="206"/>
      <c r="B24" s="215"/>
      <c r="C24" s="214"/>
      <c r="D24" s="206"/>
      <c r="E24" s="213"/>
      <c r="F24" s="212"/>
      <c r="G24" s="212"/>
    </row>
    <row r="25" spans="1:9" ht="15.75" customHeight="1">
      <c r="A25" s="206"/>
      <c r="B25" s="215"/>
      <c r="C25" s="214"/>
      <c r="D25" s="206"/>
      <c r="E25" s="213"/>
      <c r="F25" s="212"/>
      <c r="G25" s="212"/>
    </row>
    <row r="26" spans="1:9" ht="15.75" customHeight="1">
      <c r="A26" s="206"/>
      <c r="B26" s="215"/>
      <c r="C26" s="214"/>
      <c r="D26" s="206"/>
      <c r="E26" s="213"/>
      <c r="F26" s="212"/>
      <c r="G26" s="212"/>
    </row>
    <row r="27" spans="1:9" ht="15.75" customHeight="1">
      <c r="A27" s="206"/>
      <c r="B27" s="215"/>
      <c r="C27" s="214"/>
      <c r="D27" s="206"/>
      <c r="E27" s="213"/>
      <c r="F27" s="212"/>
      <c r="G27" s="212"/>
    </row>
    <row r="28" spans="1:9" ht="15.75" customHeight="1">
      <c r="A28" s="206"/>
      <c r="B28" s="215"/>
      <c r="C28" s="214"/>
      <c r="D28" s="206"/>
      <c r="E28" s="213"/>
      <c r="F28" s="212"/>
      <c r="G28" s="212"/>
    </row>
    <row r="29" spans="1:9" ht="15.75" customHeight="1">
      <c r="A29" s="206"/>
      <c r="B29" s="215"/>
      <c r="C29" s="214"/>
      <c r="D29" s="206"/>
      <c r="E29" s="213"/>
      <c r="F29" s="212"/>
      <c r="G29" s="212"/>
    </row>
    <row r="30" spans="1:9" ht="15.75" customHeight="1">
      <c r="A30" s="202" t="s">
        <v>305</v>
      </c>
      <c r="B30" s="204" t="s">
        <v>304</v>
      </c>
      <c r="C30" s="203" t="s">
        <v>303</v>
      </c>
      <c r="D30" s="202" t="s">
        <v>302</v>
      </c>
      <c r="E30" s="201" t="s">
        <v>301</v>
      </c>
      <c r="F30" s="200" t="s">
        <v>300</v>
      </c>
      <c r="G30" s="200" t="s">
        <v>299</v>
      </c>
      <c r="H30" s="200" t="s">
        <v>298</v>
      </c>
      <c r="I30" s="200" t="s">
        <v>298</v>
      </c>
    </row>
    <row r="31" spans="1:9" ht="15.75" customHeight="1">
      <c r="A31" s="197" t="s">
        <v>297</v>
      </c>
      <c r="B31" s="199"/>
      <c r="C31" s="198" t="s">
        <v>21</v>
      </c>
      <c r="D31" s="197" t="s">
        <v>296</v>
      </c>
      <c r="E31" s="196" t="s">
        <v>21</v>
      </c>
      <c r="F31" s="195" t="s">
        <v>295</v>
      </c>
      <c r="G31" s="195" t="s">
        <v>293</v>
      </c>
      <c r="H31" s="195" t="s">
        <v>294</v>
      </c>
      <c r="I31" s="195" t="s">
        <v>293</v>
      </c>
    </row>
    <row r="32" spans="1:9" ht="15.75" customHeight="1">
      <c r="A32" s="187"/>
      <c r="B32" s="208"/>
      <c r="C32" s="194"/>
      <c r="D32" s="185"/>
      <c r="E32" s="178"/>
      <c r="F32" s="177"/>
      <c r="G32" s="210"/>
      <c r="H32" s="183"/>
      <c r="I32" s="183"/>
    </row>
    <row r="33" spans="1:11" ht="15.75" customHeight="1">
      <c r="A33" s="206" t="s">
        <v>212</v>
      </c>
      <c r="B33" s="208"/>
      <c r="C33" s="211" t="s">
        <v>354</v>
      </c>
      <c r="D33" s="185"/>
      <c r="E33" s="178"/>
      <c r="F33" s="177"/>
      <c r="G33" s="210"/>
      <c r="H33" s="183"/>
      <c r="I33" s="183"/>
      <c r="K33" s="169">
        <v>2</v>
      </c>
    </row>
    <row r="34" spans="1:11" ht="15.75" customHeight="1">
      <c r="A34" s="209"/>
      <c r="B34" s="208"/>
      <c r="C34" s="207"/>
      <c r="D34" s="185"/>
      <c r="E34" s="178"/>
      <c r="F34" s="177"/>
      <c r="G34" s="184"/>
      <c r="H34" s="183"/>
      <c r="I34" s="183"/>
    </row>
    <row r="35" spans="1:11" ht="15.75" customHeight="1">
      <c r="A35" s="179" t="s">
        <v>290</v>
      </c>
      <c r="B35" s="181"/>
      <c r="C35" s="180" t="s">
        <v>353</v>
      </c>
      <c r="D35" s="179" t="s">
        <v>248</v>
      </c>
      <c r="E35" s="178">
        <v>15</v>
      </c>
      <c r="F35" s="177">
        <v>0</v>
      </c>
      <c r="G35" s="178">
        <f t="shared" ref="G35:G45" si="0">PRODUCT(E35:F35)</f>
        <v>0</v>
      </c>
      <c r="I35" s="183"/>
    </row>
    <row r="36" spans="1:11" ht="15.75" customHeight="1">
      <c r="A36" s="179" t="s">
        <v>287</v>
      </c>
      <c r="B36" s="181"/>
      <c r="C36" s="180" t="s">
        <v>352</v>
      </c>
      <c r="D36" s="179" t="s">
        <v>251</v>
      </c>
      <c r="E36" s="178">
        <v>2</v>
      </c>
      <c r="F36" s="177">
        <v>0</v>
      </c>
      <c r="G36" s="178">
        <f t="shared" si="0"/>
        <v>0</v>
      </c>
      <c r="I36" s="183"/>
    </row>
    <row r="37" spans="1:11" ht="15.75" customHeight="1">
      <c r="A37" s="179" t="s">
        <v>284</v>
      </c>
      <c r="B37" s="181" t="s">
        <v>351</v>
      </c>
      <c r="C37" s="180" t="s">
        <v>350</v>
      </c>
      <c r="D37" s="179" t="s">
        <v>55</v>
      </c>
      <c r="E37" s="178">
        <v>3</v>
      </c>
      <c r="F37" s="177">
        <v>0</v>
      </c>
      <c r="G37" s="178">
        <f t="shared" si="0"/>
        <v>0</v>
      </c>
      <c r="H37" s="183"/>
      <c r="I37" s="183"/>
    </row>
    <row r="38" spans="1:11" ht="15.75" customHeight="1">
      <c r="A38" s="179" t="s">
        <v>281</v>
      </c>
      <c r="B38" s="181" t="s">
        <v>516</v>
      </c>
      <c r="C38" s="180" t="s">
        <v>517</v>
      </c>
      <c r="D38" s="179" t="s">
        <v>55</v>
      </c>
      <c r="E38" s="178">
        <v>4</v>
      </c>
      <c r="F38" s="177">
        <v>0</v>
      </c>
      <c r="G38" s="178">
        <f>E38*F38</f>
        <v>0</v>
      </c>
      <c r="H38" s="183"/>
      <c r="I38" s="183"/>
    </row>
    <row r="39" spans="1:11" ht="15.75" customHeight="1">
      <c r="A39" s="179" t="s">
        <v>278</v>
      </c>
      <c r="B39" s="181" t="s">
        <v>349</v>
      </c>
      <c r="C39" s="180" t="s">
        <v>348</v>
      </c>
      <c r="D39" s="179" t="s">
        <v>55</v>
      </c>
      <c r="E39" s="178">
        <v>2</v>
      </c>
      <c r="F39" s="177">
        <v>0</v>
      </c>
      <c r="G39" s="178">
        <f t="shared" si="0"/>
        <v>0</v>
      </c>
      <c r="H39" s="183"/>
      <c r="I39" s="183"/>
    </row>
    <row r="40" spans="1:11" ht="15.75" customHeight="1">
      <c r="A40" s="179" t="s">
        <v>273</v>
      </c>
      <c r="B40" s="181" t="s">
        <v>347</v>
      </c>
      <c r="C40" s="180" t="s">
        <v>330</v>
      </c>
      <c r="D40" s="179" t="s">
        <v>256</v>
      </c>
      <c r="E40" s="178">
        <v>4</v>
      </c>
      <c r="F40" s="177">
        <v>0</v>
      </c>
      <c r="G40" s="178">
        <f t="shared" si="0"/>
        <v>0</v>
      </c>
      <c r="H40" s="183"/>
      <c r="I40" s="183"/>
    </row>
    <row r="41" spans="1:11" ht="15.75" customHeight="1">
      <c r="A41" s="179" t="s">
        <v>270</v>
      </c>
      <c r="B41" s="181" t="s">
        <v>346</v>
      </c>
      <c r="C41" s="180" t="s">
        <v>345</v>
      </c>
      <c r="D41" s="179" t="s">
        <v>251</v>
      </c>
      <c r="E41" s="178">
        <v>1</v>
      </c>
      <c r="F41" s="177">
        <v>0</v>
      </c>
      <c r="G41" s="178">
        <f t="shared" si="0"/>
        <v>0</v>
      </c>
      <c r="H41" s="183"/>
      <c r="I41" s="183"/>
    </row>
    <row r="42" spans="1:11" ht="15.75" customHeight="1">
      <c r="A42" s="179" t="s">
        <v>267</v>
      </c>
      <c r="B42" s="181" t="s">
        <v>344</v>
      </c>
      <c r="C42" s="180" t="s">
        <v>343</v>
      </c>
      <c r="D42" s="179" t="s">
        <v>256</v>
      </c>
      <c r="E42" s="178">
        <v>2</v>
      </c>
      <c r="F42" s="177">
        <v>0</v>
      </c>
      <c r="G42" s="178">
        <f t="shared" si="0"/>
        <v>0</v>
      </c>
      <c r="H42" s="183"/>
      <c r="I42" s="183"/>
    </row>
    <row r="43" spans="1:11" ht="15.75" customHeight="1">
      <c r="A43" s="179" t="s">
        <v>264</v>
      </c>
      <c r="B43" s="181" t="s">
        <v>342</v>
      </c>
      <c r="C43" s="180" t="s">
        <v>341</v>
      </c>
      <c r="D43" s="179" t="s">
        <v>55</v>
      </c>
      <c r="E43" s="178">
        <v>9</v>
      </c>
      <c r="F43" s="177">
        <v>0</v>
      </c>
      <c r="G43" s="178">
        <f t="shared" si="0"/>
        <v>0</v>
      </c>
      <c r="H43" s="183"/>
      <c r="I43" s="183"/>
    </row>
    <row r="44" spans="1:11" ht="15.75" customHeight="1">
      <c r="A44" s="179" t="s">
        <v>261</v>
      </c>
      <c r="B44" s="181" t="s">
        <v>340</v>
      </c>
      <c r="C44" s="180" t="s">
        <v>252</v>
      </c>
      <c r="D44" s="179" t="s">
        <v>251</v>
      </c>
      <c r="E44" s="178">
        <v>1</v>
      </c>
      <c r="F44" s="177">
        <v>0</v>
      </c>
      <c r="G44" s="178">
        <f t="shared" si="0"/>
        <v>0</v>
      </c>
      <c r="H44" s="183"/>
      <c r="I44" s="183"/>
    </row>
    <row r="45" spans="1:11" ht="15.75" customHeight="1">
      <c r="A45" s="179" t="s">
        <v>258</v>
      </c>
      <c r="B45" s="181"/>
      <c r="C45" s="180" t="s">
        <v>249</v>
      </c>
      <c r="D45" s="179" t="s">
        <v>248</v>
      </c>
      <c r="E45" s="178">
        <v>15</v>
      </c>
      <c r="F45" s="177">
        <v>0</v>
      </c>
      <c r="G45" s="191">
        <f t="shared" si="0"/>
        <v>0</v>
      </c>
      <c r="H45" s="183"/>
      <c r="I45" s="183"/>
    </row>
    <row r="46" spans="1:11" ht="15.75" customHeight="1">
      <c r="A46" s="179"/>
      <c r="B46" s="181"/>
      <c r="C46" s="180"/>
      <c r="D46" s="179"/>
      <c r="E46" s="178"/>
      <c r="F46" s="177"/>
      <c r="G46" s="176">
        <f>SUM(G35:G45)</f>
        <v>0</v>
      </c>
      <c r="H46" s="183"/>
      <c r="I46" s="183"/>
    </row>
    <row r="47" spans="1:11" ht="15.75" customHeight="1">
      <c r="A47" s="179"/>
      <c r="B47" s="181"/>
      <c r="C47" s="180"/>
      <c r="D47" s="179"/>
      <c r="E47" s="178"/>
      <c r="F47" s="177"/>
      <c r="G47" s="176"/>
      <c r="H47" s="183"/>
      <c r="I47" s="183"/>
    </row>
    <row r="48" spans="1:11" ht="15.75" customHeight="1">
      <c r="A48" s="179"/>
      <c r="B48" s="181"/>
      <c r="C48" s="180"/>
      <c r="D48" s="179"/>
      <c r="E48" s="178"/>
      <c r="F48" s="177"/>
      <c r="G48" s="176"/>
      <c r="H48" s="183"/>
      <c r="I48" s="183"/>
    </row>
    <row r="49" spans="1:11" ht="15.75" customHeight="1">
      <c r="A49" s="179"/>
      <c r="B49" s="181"/>
      <c r="C49" s="180"/>
      <c r="D49" s="179"/>
      <c r="E49" s="178"/>
      <c r="F49" s="177"/>
      <c r="G49" s="176"/>
      <c r="H49" s="183"/>
      <c r="I49" s="183"/>
    </row>
    <row r="50" spans="1:11" ht="15.75" customHeight="1">
      <c r="A50" s="179"/>
      <c r="B50" s="181"/>
      <c r="C50" s="180"/>
      <c r="D50" s="179"/>
      <c r="E50" s="178"/>
      <c r="F50" s="177"/>
      <c r="G50" s="176"/>
      <c r="H50" s="183"/>
      <c r="I50" s="183"/>
    </row>
    <row r="51" spans="1:11" ht="15.75" customHeight="1">
      <c r="A51" s="179"/>
      <c r="B51" s="181"/>
      <c r="C51" s="180"/>
      <c r="D51" s="179"/>
      <c r="E51" s="178"/>
      <c r="F51" s="177"/>
      <c r="G51" s="176"/>
      <c r="H51" s="183"/>
      <c r="I51" s="183"/>
    </row>
    <row r="52" spans="1:11" ht="15.75" customHeight="1">
      <c r="A52" s="179"/>
      <c r="B52" s="181"/>
      <c r="C52" s="180"/>
      <c r="D52" s="179"/>
      <c r="E52" s="178"/>
      <c r="F52" s="177"/>
      <c r="G52" s="176"/>
      <c r="H52" s="183"/>
      <c r="I52" s="183"/>
    </row>
    <row r="53" spans="1:11" ht="15.75" customHeight="1">
      <c r="A53" s="179"/>
      <c r="B53" s="181"/>
      <c r="C53" s="180"/>
      <c r="D53" s="179"/>
      <c r="E53" s="178"/>
      <c r="F53" s="177"/>
      <c r="G53" s="176"/>
      <c r="H53" s="183"/>
      <c r="I53" s="183"/>
    </row>
    <row r="54" spans="1:11" ht="15.75" customHeight="1">
      <c r="A54" s="179"/>
      <c r="B54" s="181"/>
      <c r="C54" s="180"/>
      <c r="D54" s="179"/>
      <c r="E54" s="178"/>
      <c r="F54" s="177"/>
      <c r="G54" s="176"/>
      <c r="H54" s="183"/>
      <c r="I54" s="183"/>
    </row>
    <row r="55" spans="1:11" ht="15.75" customHeight="1">
      <c r="A55" s="179"/>
      <c r="B55" s="181"/>
      <c r="C55" s="180"/>
      <c r="D55" s="179"/>
      <c r="E55" s="178"/>
      <c r="F55" s="177"/>
      <c r="G55" s="176"/>
      <c r="H55" s="183"/>
      <c r="I55" s="183"/>
    </row>
    <row r="56" spans="1:11" ht="15.75" customHeight="1">
      <c r="A56" s="179"/>
      <c r="B56" s="181"/>
      <c r="C56" s="180"/>
      <c r="D56" s="179"/>
      <c r="E56" s="178"/>
      <c r="F56" s="177"/>
      <c r="G56" s="176"/>
      <c r="H56" s="183"/>
      <c r="I56" s="183"/>
    </row>
    <row r="57" spans="1:11" ht="15.75" customHeight="1">
      <c r="A57" s="179"/>
      <c r="B57" s="181"/>
      <c r="C57" s="180"/>
      <c r="D57" s="179"/>
      <c r="E57" s="178"/>
      <c r="F57" s="177"/>
      <c r="G57" s="176"/>
      <c r="H57" s="183"/>
      <c r="I57" s="183"/>
    </row>
    <row r="58" spans="1:11" ht="15.75" customHeight="1">
      <c r="A58" s="202" t="s">
        <v>305</v>
      </c>
      <c r="B58" s="204" t="s">
        <v>304</v>
      </c>
      <c r="C58" s="203" t="s">
        <v>303</v>
      </c>
      <c r="D58" s="202" t="s">
        <v>302</v>
      </c>
      <c r="E58" s="201" t="s">
        <v>301</v>
      </c>
      <c r="F58" s="200" t="s">
        <v>300</v>
      </c>
      <c r="G58" s="200" t="s">
        <v>299</v>
      </c>
      <c r="H58" s="200" t="s">
        <v>298</v>
      </c>
      <c r="I58" s="200" t="s">
        <v>298</v>
      </c>
    </row>
    <row r="59" spans="1:11" ht="15.75" customHeight="1">
      <c r="A59" s="197" t="s">
        <v>297</v>
      </c>
      <c r="B59" s="199"/>
      <c r="C59" s="198" t="s">
        <v>21</v>
      </c>
      <c r="D59" s="197" t="s">
        <v>296</v>
      </c>
      <c r="E59" s="196" t="s">
        <v>21</v>
      </c>
      <c r="F59" s="195" t="s">
        <v>295</v>
      </c>
      <c r="G59" s="195" t="s">
        <v>293</v>
      </c>
      <c r="H59" s="195" t="s">
        <v>294</v>
      </c>
      <c r="I59" s="195" t="s">
        <v>293</v>
      </c>
    </row>
    <row r="60" spans="1:11" ht="15.75" customHeight="1">
      <c r="A60" s="179"/>
      <c r="B60" s="181"/>
      <c r="C60" s="180"/>
      <c r="D60" s="179"/>
      <c r="E60" s="178"/>
      <c r="F60" s="177"/>
      <c r="G60" s="178"/>
      <c r="H60" s="183"/>
      <c r="I60" s="183"/>
    </row>
    <row r="61" spans="1:11" ht="15.75" customHeight="1">
      <c r="A61" s="206" t="s">
        <v>210</v>
      </c>
      <c r="B61" s="181"/>
      <c r="C61" s="205" t="s">
        <v>339</v>
      </c>
      <c r="D61" s="179"/>
      <c r="E61" s="178"/>
      <c r="F61" s="177"/>
      <c r="G61" s="178"/>
      <c r="H61" s="183"/>
      <c r="I61" s="183"/>
      <c r="K61" s="169">
        <v>3</v>
      </c>
    </row>
    <row r="62" spans="1:11" ht="15.75" customHeight="1">
      <c r="A62" s="179"/>
      <c r="B62" s="181"/>
      <c r="C62" s="205"/>
      <c r="D62" s="179"/>
      <c r="E62" s="178"/>
      <c r="F62" s="177"/>
      <c r="G62" s="178"/>
      <c r="H62" s="183"/>
      <c r="I62" s="183"/>
    </row>
    <row r="63" spans="1:11" ht="15.75" customHeight="1">
      <c r="A63" s="179" t="s">
        <v>290</v>
      </c>
      <c r="B63" s="181"/>
      <c r="C63" s="180" t="s">
        <v>338</v>
      </c>
      <c r="D63" s="179" t="s">
        <v>248</v>
      </c>
      <c r="E63" s="178">
        <v>15</v>
      </c>
      <c r="F63" s="177">
        <v>0</v>
      </c>
      <c r="G63" s="178">
        <f t="shared" ref="G63:G76" si="1">PRODUCT(E63:F63)</f>
        <v>0</v>
      </c>
      <c r="H63" s="183"/>
      <c r="I63" s="183"/>
    </row>
    <row r="64" spans="1:11" ht="15.75" customHeight="1">
      <c r="A64" s="179" t="s">
        <v>287</v>
      </c>
      <c r="B64" s="181" t="s">
        <v>337</v>
      </c>
      <c r="C64" s="180" t="s">
        <v>336</v>
      </c>
      <c r="D64" s="179" t="s">
        <v>55</v>
      </c>
      <c r="E64" s="178">
        <v>6</v>
      </c>
      <c r="F64" s="177">
        <v>0</v>
      </c>
      <c r="G64" s="178">
        <f t="shared" si="1"/>
        <v>0</v>
      </c>
      <c r="H64" s="183"/>
      <c r="I64" s="183"/>
    </row>
    <row r="65" spans="1:11" ht="15.75" customHeight="1">
      <c r="A65" s="179" t="s">
        <v>284</v>
      </c>
      <c r="B65" s="181" t="s">
        <v>335</v>
      </c>
      <c r="C65" s="180" t="s">
        <v>334</v>
      </c>
      <c r="D65" s="179" t="s">
        <v>55</v>
      </c>
      <c r="E65" s="178">
        <v>8</v>
      </c>
      <c r="F65" s="177">
        <v>0</v>
      </c>
      <c r="G65" s="178">
        <f t="shared" si="1"/>
        <v>0</v>
      </c>
      <c r="K65" s="169" t="s">
        <v>21</v>
      </c>
    </row>
    <row r="66" spans="1:11" ht="15.75" customHeight="1">
      <c r="A66" s="179" t="s">
        <v>281</v>
      </c>
      <c r="B66" s="181" t="s">
        <v>333</v>
      </c>
      <c r="C66" s="180" t="s">
        <v>332</v>
      </c>
      <c r="D66" s="179" t="s">
        <v>55</v>
      </c>
      <c r="E66" s="178">
        <v>14</v>
      </c>
      <c r="F66" s="177">
        <v>0</v>
      </c>
      <c r="G66" s="178">
        <f t="shared" si="1"/>
        <v>0</v>
      </c>
    </row>
    <row r="67" spans="1:11" ht="15.75" customHeight="1">
      <c r="A67" s="179" t="s">
        <v>278</v>
      </c>
      <c r="B67" s="181" t="s">
        <v>331</v>
      </c>
      <c r="C67" s="180" t="s">
        <v>330</v>
      </c>
      <c r="D67" s="179" t="s">
        <v>256</v>
      </c>
      <c r="E67" s="178">
        <v>7</v>
      </c>
      <c r="F67" s="177">
        <v>0</v>
      </c>
      <c r="G67" s="178">
        <f t="shared" si="1"/>
        <v>0</v>
      </c>
    </row>
    <row r="68" spans="1:11" ht="15.75" customHeight="1">
      <c r="A68" s="179" t="s">
        <v>276</v>
      </c>
      <c r="B68" s="181" t="s">
        <v>329</v>
      </c>
      <c r="C68" s="180" t="s">
        <v>328</v>
      </c>
      <c r="D68" s="179" t="s">
        <v>256</v>
      </c>
      <c r="E68" s="178">
        <v>7</v>
      </c>
      <c r="F68" s="177">
        <v>0</v>
      </c>
      <c r="G68" s="178">
        <f t="shared" si="1"/>
        <v>0</v>
      </c>
    </row>
    <row r="69" spans="1:11" ht="15.75" customHeight="1">
      <c r="A69" s="179" t="s">
        <v>273</v>
      </c>
      <c r="B69" s="181"/>
      <c r="C69" s="180" t="s">
        <v>327</v>
      </c>
      <c r="D69" s="179" t="s">
        <v>92</v>
      </c>
      <c r="E69" s="178">
        <v>5</v>
      </c>
      <c r="F69" s="177">
        <v>0</v>
      </c>
      <c r="G69" s="178">
        <f t="shared" si="1"/>
        <v>0</v>
      </c>
    </row>
    <row r="70" spans="1:11" ht="15.75" customHeight="1">
      <c r="A70" s="179" t="s">
        <v>270</v>
      </c>
      <c r="B70" s="181" t="s">
        <v>326</v>
      </c>
      <c r="C70" s="180" t="s">
        <v>279</v>
      </c>
      <c r="D70" s="179" t="s">
        <v>256</v>
      </c>
      <c r="E70" s="178">
        <v>2</v>
      </c>
      <c r="F70" s="177">
        <v>0</v>
      </c>
      <c r="G70" s="178">
        <f t="shared" si="1"/>
        <v>0</v>
      </c>
    </row>
    <row r="71" spans="1:11" ht="15.75" customHeight="1">
      <c r="A71" s="179" t="s">
        <v>267</v>
      </c>
      <c r="B71" s="181" t="s">
        <v>325</v>
      </c>
      <c r="C71" s="180" t="s">
        <v>324</v>
      </c>
      <c r="D71" s="179" t="s">
        <v>256</v>
      </c>
      <c r="E71" s="178">
        <v>2</v>
      </c>
      <c r="F71" s="177">
        <v>0</v>
      </c>
      <c r="G71" s="178">
        <f t="shared" si="1"/>
        <v>0</v>
      </c>
    </row>
    <row r="72" spans="1:11" ht="15.75" customHeight="1">
      <c r="A72" s="179" t="s">
        <v>264</v>
      </c>
      <c r="B72" s="181" t="s">
        <v>323</v>
      </c>
      <c r="C72" s="180" t="s">
        <v>322</v>
      </c>
      <c r="D72" s="179" t="s">
        <v>55</v>
      </c>
      <c r="E72" s="178">
        <v>14</v>
      </c>
      <c r="F72" s="177">
        <v>0</v>
      </c>
      <c r="G72" s="178">
        <f t="shared" si="1"/>
        <v>0</v>
      </c>
    </row>
    <row r="73" spans="1:11" ht="15.75" customHeight="1">
      <c r="A73" s="179" t="s">
        <v>261</v>
      </c>
      <c r="B73" s="181" t="s">
        <v>321</v>
      </c>
      <c r="C73" s="180" t="s">
        <v>320</v>
      </c>
      <c r="D73" s="179" t="s">
        <v>55</v>
      </c>
      <c r="E73" s="178">
        <v>14</v>
      </c>
      <c r="F73" s="177">
        <v>0</v>
      </c>
      <c r="G73" s="178">
        <f t="shared" si="1"/>
        <v>0</v>
      </c>
    </row>
    <row r="74" spans="1:11" ht="15.75" customHeight="1">
      <c r="A74" s="179" t="s">
        <v>258</v>
      </c>
      <c r="B74" s="181" t="s">
        <v>319</v>
      </c>
      <c r="C74" s="180" t="s">
        <v>318</v>
      </c>
      <c r="D74" s="179" t="s">
        <v>256</v>
      </c>
      <c r="E74" s="178">
        <v>6</v>
      </c>
      <c r="F74" s="177">
        <v>0</v>
      </c>
      <c r="G74" s="178">
        <f t="shared" si="1"/>
        <v>0</v>
      </c>
    </row>
    <row r="75" spans="1:11" ht="15.75" customHeight="1">
      <c r="A75" s="179" t="s">
        <v>255</v>
      </c>
      <c r="B75" s="181" t="s">
        <v>317</v>
      </c>
      <c r="C75" s="180" t="s">
        <v>252</v>
      </c>
      <c r="D75" s="179" t="s">
        <v>251</v>
      </c>
      <c r="E75" s="178">
        <v>1</v>
      </c>
      <c r="F75" s="177">
        <v>0</v>
      </c>
      <c r="G75" s="178">
        <f t="shared" si="1"/>
        <v>0</v>
      </c>
    </row>
    <row r="76" spans="1:11" ht="15.75" customHeight="1">
      <c r="A76" s="179" t="s">
        <v>253</v>
      </c>
      <c r="B76" s="181"/>
      <c r="C76" s="180" t="s">
        <v>249</v>
      </c>
      <c r="D76" s="179" t="s">
        <v>248</v>
      </c>
      <c r="E76" s="178">
        <v>15</v>
      </c>
      <c r="F76" s="177">
        <v>0</v>
      </c>
      <c r="G76" s="191">
        <f t="shared" si="1"/>
        <v>0</v>
      </c>
    </row>
    <row r="77" spans="1:11" ht="15.75" customHeight="1">
      <c r="A77" s="179" t="s">
        <v>21</v>
      </c>
      <c r="B77" s="181"/>
      <c r="C77" s="180"/>
      <c r="D77" s="179"/>
      <c r="E77" s="178"/>
      <c r="F77" s="177"/>
      <c r="G77" s="176">
        <f>SUM(G63:G76)</f>
        <v>0</v>
      </c>
    </row>
    <row r="78" spans="1:11" ht="15.75" customHeight="1">
      <c r="A78" s="179"/>
      <c r="B78" s="181"/>
      <c r="C78" s="180"/>
      <c r="D78" s="179"/>
      <c r="E78" s="178"/>
      <c r="F78" s="177"/>
      <c r="G78" s="176"/>
    </row>
    <row r="79" spans="1:11" ht="15.75" customHeight="1">
      <c r="A79" s="179"/>
      <c r="B79" s="181"/>
      <c r="C79" s="180"/>
      <c r="D79" s="179"/>
      <c r="E79" s="178"/>
      <c r="F79" s="177"/>
      <c r="G79" s="176"/>
    </row>
    <row r="80" spans="1:11" ht="15.75" customHeight="1">
      <c r="A80" s="179"/>
      <c r="B80" s="181"/>
      <c r="C80" s="180"/>
      <c r="D80" s="179"/>
      <c r="E80" s="178"/>
      <c r="F80" s="177"/>
      <c r="G80" s="176"/>
    </row>
    <row r="81" spans="1:11" ht="15.75" customHeight="1">
      <c r="A81" s="179"/>
      <c r="B81" s="181"/>
      <c r="C81" s="180"/>
      <c r="D81" s="179"/>
      <c r="E81" s="178"/>
      <c r="F81" s="177"/>
      <c r="G81" s="176"/>
    </row>
    <row r="82" spans="1:11" ht="15.75" customHeight="1">
      <c r="A82" s="179"/>
      <c r="B82" s="181"/>
      <c r="C82" s="180"/>
      <c r="D82" s="179"/>
      <c r="E82" s="178"/>
      <c r="F82" s="177"/>
      <c r="G82" s="176"/>
    </row>
    <row r="83" spans="1:11" ht="15.75" customHeight="1">
      <c r="A83" s="179"/>
      <c r="B83" s="181"/>
      <c r="C83" s="180"/>
      <c r="D83" s="179"/>
      <c r="E83" s="178"/>
      <c r="F83" s="177"/>
      <c r="G83" s="176"/>
    </row>
    <row r="84" spans="1:11" ht="15.75" customHeight="1">
      <c r="A84" s="179"/>
      <c r="B84" s="181"/>
      <c r="C84" s="180"/>
      <c r="D84" s="179"/>
      <c r="E84" s="178"/>
      <c r="F84" s="177"/>
      <c r="G84" s="176"/>
    </row>
    <row r="85" spans="1:11" ht="15.75" customHeight="1">
      <c r="A85" s="179"/>
      <c r="B85" s="181"/>
      <c r="C85" s="180"/>
      <c r="D85" s="179"/>
      <c r="E85" s="178"/>
      <c r="F85" s="177"/>
      <c r="G85" s="176"/>
    </row>
    <row r="86" spans="1:11" ht="15.75" customHeight="1">
      <c r="A86" s="182"/>
      <c r="B86" s="181"/>
      <c r="C86" s="180"/>
      <c r="D86" s="179"/>
      <c r="E86" s="178"/>
      <c r="F86" s="177"/>
      <c r="G86" s="178"/>
    </row>
    <row r="87" spans="1:11" ht="15.75" customHeight="1">
      <c r="A87" s="202" t="s">
        <v>305</v>
      </c>
      <c r="B87" s="204" t="s">
        <v>304</v>
      </c>
      <c r="C87" s="203" t="s">
        <v>303</v>
      </c>
      <c r="D87" s="202" t="s">
        <v>302</v>
      </c>
      <c r="E87" s="201" t="s">
        <v>301</v>
      </c>
      <c r="F87" s="200" t="s">
        <v>300</v>
      </c>
      <c r="G87" s="200" t="s">
        <v>299</v>
      </c>
      <c r="H87" s="200" t="s">
        <v>298</v>
      </c>
      <c r="I87" s="200" t="s">
        <v>298</v>
      </c>
    </row>
    <row r="88" spans="1:11" ht="15.75" customHeight="1">
      <c r="A88" s="197" t="s">
        <v>297</v>
      </c>
      <c r="B88" s="199"/>
      <c r="C88" s="198" t="s">
        <v>21</v>
      </c>
      <c r="D88" s="197" t="s">
        <v>296</v>
      </c>
      <c r="E88" s="196" t="s">
        <v>21</v>
      </c>
      <c r="F88" s="195" t="s">
        <v>295</v>
      </c>
      <c r="G88" s="195" t="s">
        <v>293</v>
      </c>
      <c r="H88" s="195" t="s">
        <v>294</v>
      </c>
      <c r="I88" s="195" t="s">
        <v>293</v>
      </c>
    </row>
    <row r="89" spans="1:11" ht="15.75" customHeight="1">
      <c r="A89" s="179"/>
      <c r="B89" s="181"/>
      <c r="C89" s="180"/>
      <c r="D89" s="179"/>
      <c r="E89" s="178"/>
      <c r="F89" s="177"/>
      <c r="G89" s="178"/>
      <c r="H89" s="183"/>
      <c r="I89" s="183"/>
    </row>
    <row r="90" spans="1:11" ht="15.75" customHeight="1">
      <c r="A90" s="206" t="s">
        <v>208</v>
      </c>
      <c r="B90" s="181"/>
      <c r="C90" s="205" t="s">
        <v>316</v>
      </c>
      <c r="D90" s="179"/>
      <c r="E90" s="178"/>
      <c r="F90" s="177"/>
      <c r="G90" s="178"/>
      <c r="H90" s="183"/>
      <c r="I90" s="183"/>
    </row>
    <row r="91" spans="1:11" ht="15.75" customHeight="1">
      <c r="A91" s="179"/>
      <c r="B91" s="181"/>
      <c r="C91" s="180"/>
      <c r="D91" s="179"/>
      <c r="E91" s="178"/>
      <c r="F91" s="177"/>
      <c r="G91" s="176"/>
      <c r="K91" s="169">
        <v>4</v>
      </c>
    </row>
    <row r="92" spans="1:11" ht="15.75" customHeight="1">
      <c r="A92" s="179" t="s">
        <v>290</v>
      </c>
      <c r="B92" s="181" t="s">
        <v>315</v>
      </c>
      <c r="C92" s="180" t="s">
        <v>314</v>
      </c>
      <c r="D92" s="179" t="s">
        <v>251</v>
      </c>
      <c r="E92" s="178">
        <v>1</v>
      </c>
      <c r="F92" s="177">
        <v>0</v>
      </c>
      <c r="G92" s="178">
        <f t="shared" ref="G92:G98" si="2">PRODUCT(E92:F92)</f>
        <v>0</v>
      </c>
      <c r="K92" s="169" t="s">
        <v>21</v>
      </c>
    </row>
    <row r="93" spans="1:11" ht="15.75" customHeight="1">
      <c r="A93" s="179" t="s">
        <v>287</v>
      </c>
      <c r="B93" s="181" t="s">
        <v>313</v>
      </c>
      <c r="C93" s="180" t="s">
        <v>519</v>
      </c>
      <c r="D93" s="179" t="s">
        <v>251</v>
      </c>
      <c r="E93" s="178">
        <v>1</v>
      </c>
      <c r="F93" s="177">
        <v>0</v>
      </c>
      <c r="G93" s="178">
        <f t="shared" si="2"/>
        <v>0</v>
      </c>
    </row>
    <row r="94" spans="1:11" ht="15.75" customHeight="1">
      <c r="A94" s="179" t="s">
        <v>284</v>
      </c>
      <c r="B94" s="181" t="s">
        <v>312</v>
      </c>
      <c r="C94" s="180" t="s">
        <v>518</v>
      </c>
      <c r="D94" s="179" t="s">
        <v>251</v>
      </c>
      <c r="E94" s="178">
        <v>1</v>
      </c>
      <c r="F94" s="177">
        <v>0</v>
      </c>
      <c r="G94" s="178">
        <f t="shared" si="2"/>
        <v>0</v>
      </c>
    </row>
    <row r="95" spans="1:11" ht="15.75" customHeight="1">
      <c r="A95" s="179" t="s">
        <v>281</v>
      </c>
      <c r="B95" s="181" t="s">
        <v>311</v>
      </c>
      <c r="C95" s="180" t="s">
        <v>310</v>
      </c>
      <c r="D95" s="179" t="s">
        <v>251</v>
      </c>
      <c r="E95" s="178">
        <v>1</v>
      </c>
      <c r="F95" s="177">
        <v>0</v>
      </c>
      <c r="G95" s="178">
        <f t="shared" si="2"/>
        <v>0</v>
      </c>
    </row>
    <row r="96" spans="1:11" ht="15.75" customHeight="1">
      <c r="A96" s="179" t="s">
        <v>278</v>
      </c>
      <c r="B96" s="181" t="s">
        <v>520</v>
      </c>
      <c r="C96" s="180" t="s">
        <v>521</v>
      </c>
      <c r="D96" s="179" t="s">
        <v>251</v>
      </c>
      <c r="E96" s="178">
        <v>1</v>
      </c>
      <c r="F96" s="177">
        <v>0</v>
      </c>
      <c r="G96" s="178">
        <f t="shared" si="2"/>
        <v>0</v>
      </c>
    </row>
    <row r="97" spans="1:7" ht="15.75" customHeight="1">
      <c r="A97" s="179" t="s">
        <v>276</v>
      </c>
      <c r="B97" s="181" t="s">
        <v>523</v>
      </c>
      <c r="C97" s="180" t="s">
        <v>522</v>
      </c>
      <c r="D97" s="179" t="s">
        <v>256</v>
      </c>
      <c r="E97" s="178">
        <v>1</v>
      </c>
      <c r="F97" s="177">
        <v>0</v>
      </c>
      <c r="G97" s="178">
        <f t="shared" si="2"/>
        <v>0</v>
      </c>
    </row>
    <row r="98" spans="1:7" ht="15.75" customHeight="1">
      <c r="A98" s="179" t="s">
        <v>273</v>
      </c>
      <c r="B98" s="181" t="s">
        <v>309</v>
      </c>
      <c r="C98" s="180" t="s">
        <v>308</v>
      </c>
      <c r="D98" s="179" t="s">
        <v>251</v>
      </c>
      <c r="E98" s="178">
        <v>5</v>
      </c>
      <c r="F98" s="177">
        <v>0</v>
      </c>
      <c r="G98" s="178">
        <f t="shared" si="2"/>
        <v>0</v>
      </c>
    </row>
    <row r="99" spans="1:7" ht="15.75" customHeight="1">
      <c r="A99" s="179" t="s">
        <v>270</v>
      </c>
      <c r="B99" s="181" t="s">
        <v>524</v>
      </c>
      <c r="C99" s="180" t="s">
        <v>307</v>
      </c>
      <c r="D99" s="179" t="s">
        <v>21</v>
      </c>
      <c r="E99" s="178" t="s">
        <v>21</v>
      </c>
      <c r="F99" s="177"/>
      <c r="G99" s="178" t="s">
        <v>21</v>
      </c>
    </row>
    <row r="100" spans="1:7" ht="15.75" customHeight="1">
      <c r="A100" s="179"/>
      <c r="B100" s="181"/>
      <c r="C100" s="180" t="s">
        <v>306</v>
      </c>
      <c r="D100" s="179" t="s">
        <v>251</v>
      </c>
      <c r="E100" s="178">
        <v>1</v>
      </c>
      <c r="F100" s="177">
        <v>0</v>
      </c>
      <c r="G100" s="178">
        <f>PRODUCT(E100:F100)</f>
        <v>0</v>
      </c>
    </row>
    <row r="101" spans="1:7" ht="15.75" customHeight="1">
      <c r="A101" s="179" t="s">
        <v>267</v>
      </c>
      <c r="B101" s="181"/>
      <c r="C101" s="180" t="s">
        <v>252</v>
      </c>
      <c r="D101" s="179" t="s">
        <v>251</v>
      </c>
      <c r="E101" s="178">
        <v>1</v>
      </c>
      <c r="F101" s="177">
        <v>0</v>
      </c>
      <c r="G101" s="178">
        <f>PRODUCT(E101:F101)</f>
        <v>0</v>
      </c>
    </row>
    <row r="102" spans="1:7" ht="15.75" customHeight="1">
      <c r="A102" s="179" t="s">
        <v>264</v>
      </c>
      <c r="B102" s="181"/>
      <c r="C102" s="180" t="s">
        <v>249</v>
      </c>
      <c r="D102" s="179" t="s">
        <v>248</v>
      </c>
      <c r="E102" s="178">
        <v>10</v>
      </c>
      <c r="F102" s="177">
        <v>0</v>
      </c>
      <c r="G102" s="191">
        <f>PRODUCT(E102:F102)</f>
        <v>0</v>
      </c>
    </row>
    <row r="103" spans="1:7" ht="15.75" customHeight="1">
      <c r="A103" s="179"/>
      <c r="B103" s="181"/>
      <c r="C103" s="180"/>
      <c r="D103" s="179"/>
      <c r="E103" s="178"/>
      <c r="F103" s="177"/>
      <c r="G103" s="176">
        <f>SUM(G92:G102)</f>
        <v>0</v>
      </c>
    </row>
    <row r="104" spans="1:7" ht="15.75" customHeight="1">
      <c r="A104" s="179"/>
      <c r="B104" s="181"/>
      <c r="C104" s="180"/>
      <c r="D104" s="179"/>
      <c r="E104" s="178"/>
      <c r="F104" s="177"/>
      <c r="G104" s="176"/>
    </row>
    <row r="105" spans="1:7" ht="15.75" customHeight="1">
      <c r="A105" s="179"/>
      <c r="B105" s="181"/>
      <c r="C105" s="180"/>
      <c r="D105" s="179"/>
      <c r="E105" s="178"/>
      <c r="F105" s="177"/>
      <c r="G105" s="176"/>
    </row>
    <row r="106" spans="1:7" ht="15.75" customHeight="1">
      <c r="A106" s="179"/>
      <c r="B106" s="181"/>
      <c r="C106" s="180"/>
      <c r="D106" s="179"/>
      <c r="E106" s="178"/>
      <c r="F106" s="177"/>
      <c r="G106" s="176"/>
    </row>
    <row r="107" spans="1:7" ht="15.75" customHeight="1">
      <c r="A107" s="179"/>
      <c r="B107" s="181"/>
      <c r="C107" s="180"/>
      <c r="D107" s="179"/>
      <c r="E107" s="178"/>
      <c r="F107" s="177"/>
      <c r="G107" s="176"/>
    </row>
    <row r="108" spans="1:7" ht="15.75" customHeight="1">
      <c r="A108" s="179"/>
      <c r="B108" s="181"/>
      <c r="C108" s="180"/>
      <c r="D108" s="179"/>
      <c r="E108" s="178"/>
      <c r="F108" s="177"/>
      <c r="G108" s="176"/>
    </row>
    <row r="109" spans="1:7" ht="15.75" customHeight="1">
      <c r="A109" s="179"/>
      <c r="B109" s="181"/>
      <c r="C109" s="180"/>
      <c r="D109" s="179"/>
      <c r="E109" s="178"/>
      <c r="F109" s="177"/>
      <c r="G109" s="176"/>
    </row>
    <row r="110" spans="1:7" ht="15.75" customHeight="1">
      <c r="A110" s="179"/>
      <c r="B110" s="181"/>
      <c r="C110" s="180"/>
      <c r="D110" s="179"/>
      <c r="E110" s="178"/>
      <c r="F110" s="177"/>
      <c r="G110" s="176"/>
    </row>
    <row r="111" spans="1:7" ht="15.75" customHeight="1">
      <c r="A111" s="179"/>
      <c r="B111" s="181"/>
      <c r="C111" s="180"/>
      <c r="D111" s="179"/>
      <c r="E111" s="178"/>
      <c r="F111" s="177"/>
      <c r="G111" s="176"/>
    </row>
    <row r="112" spans="1:7" ht="15.75" customHeight="1">
      <c r="A112" s="179"/>
      <c r="B112" s="181"/>
      <c r="C112" s="180"/>
      <c r="D112" s="179"/>
      <c r="E112" s="178"/>
      <c r="F112" s="177"/>
      <c r="G112" s="176"/>
    </row>
    <row r="113" spans="1:11" ht="15.75" customHeight="1">
      <c r="A113" s="179"/>
      <c r="B113" s="181"/>
      <c r="C113" s="180"/>
      <c r="D113" s="179"/>
      <c r="E113" s="178"/>
      <c r="F113" s="177"/>
      <c r="G113" s="176"/>
    </row>
    <row r="114" spans="1:11" ht="15.75" customHeight="1">
      <c r="A114" s="179"/>
      <c r="B114" s="181"/>
      <c r="C114" s="180"/>
      <c r="D114" s="179"/>
      <c r="E114" s="178"/>
      <c r="F114" s="177"/>
      <c r="G114" s="178"/>
    </row>
    <row r="115" spans="1:11" ht="15.75" customHeight="1">
      <c r="A115" s="179"/>
      <c r="B115" s="181"/>
      <c r="C115" s="180"/>
      <c r="D115" s="179"/>
      <c r="E115" s="178"/>
      <c r="F115" s="177"/>
      <c r="G115" s="178"/>
    </row>
    <row r="116" spans="1:11" ht="15.75" customHeight="1">
      <c r="A116" s="202" t="s">
        <v>305</v>
      </c>
      <c r="B116" s="204" t="s">
        <v>304</v>
      </c>
      <c r="C116" s="203" t="s">
        <v>303</v>
      </c>
      <c r="D116" s="202" t="s">
        <v>302</v>
      </c>
      <c r="E116" s="201" t="s">
        <v>301</v>
      </c>
      <c r="F116" s="200" t="s">
        <v>300</v>
      </c>
      <c r="G116" s="200" t="s">
        <v>299</v>
      </c>
      <c r="H116" s="200" t="s">
        <v>298</v>
      </c>
      <c r="I116" s="200" t="s">
        <v>298</v>
      </c>
    </row>
    <row r="117" spans="1:11" ht="15.75" customHeight="1">
      <c r="A117" s="197" t="s">
        <v>297</v>
      </c>
      <c r="B117" s="199"/>
      <c r="C117" s="198" t="s">
        <v>21</v>
      </c>
      <c r="D117" s="197" t="s">
        <v>296</v>
      </c>
      <c r="E117" s="196" t="s">
        <v>21</v>
      </c>
      <c r="F117" s="195" t="s">
        <v>295</v>
      </c>
      <c r="G117" s="195" t="s">
        <v>293</v>
      </c>
      <c r="H117" s="195" t="s">
        <v>294</v>
      </c>
      <c r="I117" s="195" t="s">
        <v>293</v>
      </c>
    </row>
    <row r="118" spans="1:11" ht="15.75" customHeight="1">
      <c r="A118" s="179"/>
      <c r="B118" s="181"/>
      <c r="C118" s="180"/>
      <c r="D118" s="179"/>
      <c r="E118" s="178"/>
      <c r="F118" s="177"/>
      <c r="G118" s="178"/>
      <c r="H118" s="183"/>
      <c r="I118" s="183"/>
    </row>
    <row r="119" spans="1:11" ht="15.75" customHeight="1">
      <c r="A119" s="187" t="s">
        <v>292</v>
      </c>
      <c r="B119" s="179"/>
      <c r="C119" s="194" t="s">
        <v>291</v>
      </c>
      <c r="D119" s="185"/>
      <c r="E119" s="178"/>
      <c r="F119" s="177"/>
      <c r="G119" s="184"/>
      <c r="H119" s="183"/>
      <c r="I119" s="183"/>
      <c r="K119" s="169">
        <v>5</v>
      </c>
    </row>
    <row r="120" spans="1:11" ht="15.75" customHeight="1">
      <c r="A120" s="187"/>
      <c r="B120" s="179"/>
      <c r="C120" s="194"/>
      <c r="D120" s="185"/>
      <c r="E120" s="178"/>
      <c r="F120" s="177"/>
      <c r="G120" s="184"/>
      <c r="H120" s="183"/>
      <c r="I120" s="183"/>
    </row>
    <row r="121" spans="1:11" ht="15.75" customHeight="1">
      <c r="A121" s="179" t="s">
        <v>290</v>
      </c>
      <c r="B121" s="179" t="s">
        <v>289</v>
      </c>
      <c r="C121" s="189" t="s">
        <v>288</v>
      </c>
      <c r="D121" s="179" t="s">
        <v>251</v>
      </c>
      <c r="E121" s="178">
        <v>1</v>
      </c>
      <c r="F121" s="177">
        <v>0</v>
      </c>
      <c r="G121" s="178">
        <f t="shared" ref="G121:G136" si="3">PRODUCT(E121:F121)</f>
        <v>0</v>
      </c>
      <c r="H121" s="183"/>
      <c r="I121" s="183"/>
    </row>
    <row r="122" spans="1:11" ht="15.75" customHeight="1">
      <c r="A122" s="179" t="s">
        <v>287</v>
      </c>
      <c r="B122" s="179" t="s">
        <v>286</v>
      </c>
      <c r="C122" s="189" t="s">
        <v>285</v>
      </c>
      <c r="D122" s="179" t="s">
        <v>251</v>
      </c>
      <c r="E122" s="178">
        <v>3</v>
      </c>
      <c r="F122" s="177">
        <v>0</v>
      </c>
      <c r="G122" s="178">
        <f t="shared" si="3"/>
        <v>0</v>
      </c>
      <c r="H122" s="183"/>
      <c r="I122" s="183"/>
    </row>
    <row r="123" spans="1:11" ht="15.75" customHeight="1">
      <c r="A123" s="179" t="s">
        <v>284</v>
      </c>
      <c r="B123" s="193" t="s">
        <v>283</v>
      </c>
      <c r="C123" s="189" t="s">
        <v>282</v>
      </c>
      <c r="D123" s="179" t="s">
        <v>256</v>
      </c>
      <c r="E123" s="178">
        <v>4</v>
      </c>
      <c r="F123" s="177">
        <v>0</v>
      </c>
      <c r="G123" s="178">
        <f t="shared" si="3"/>
        <v>0</v>
      </c>
      <c r="H123" s="183"/>
      <c r="I123" s="183"/>
    </row>
    <row r="124" spans="1:11" ht="15.75" customHeight="1">
      <c r="A124" s="179" t="s">
        <v>281</v>
      </c>
      <c r="B124" s="179" t="s">
        <v>280</v>
      </c>
      <c r="C124" s="189" t="s">
        <v>279</v>
      </c>
      <c r="D124" s="179" t="s">
        <v>256</v>
      </c>
      <c r="E124" s="178">
        <v>4</v>
      </c>
      <c r="F124" s="177">
        <v>0</v>
      </c>
      <c r="G124" s="178">
        <f t="shared" si="3"/>
        <v>0</v>
      </c>
    </row>
    <row r="125" spans="1:11" ht="15.75" customHeight="1">
      <c r="A125" s="179" t="s">
        <v>278</v>
      </c>
      <c r="B125" s="179"/>
      <c r="C125" s="189" t="s">
        <v>277</v>
      </c>
      <c r="D125" s="179" t="s">
        <v>92</v>
      </c>
      <c r="E125" s="178">
        <v>5</v>
      </c>
      <c r="F125" s="177">
        <v>0</v>
      </c>
      <c r="G125" s="178">
        <f t="shared" si="3"/>
        <v>0</v>
      </c>
    </row>
    <row r="126" spans="1:11" ht="15.75" customHeight="1">
      <c r="A126" s="179" t="s">
        <v>276</v>
      </c>
      <c r="B126" s="192" t="s">
        <v>275</v>
      </c>
      <c r="C126" s="189" t="s">
        <v>274</v>
      </c>
      <c r="D126" s="179" t="s">
        <v>256</v>
      </c>
      <c r="E126" s="178">
        <v>2</v>
      </c>
      <c r="F126" s="177">
        <v>0</v>
      </c>
      <c r="G126" s="178">
        <f t="shared" si="3"/>
        <v>0</v>
      </c>
    </row>
    <row r="127" spans="1:11" ht="15.75" customHeight="1">
      <c r="A127" s="179" t="s">
        <v>273</v>
      </c>
      <c r="B127" s="179" t="s">
        <v>272</v>
      </c>
      <c r="C127" s="189" t="s">
        <v>271</v>
      </c>
      <c r="D127" s="179" t="s">
        <v>256</v>
      </c>
      <c r="E127" s="178">
        <v>2</v>
      </c>
      <c r="F127" s="177">
        <v>0</v>
      </c>
      <c r="G127" s="178">
        <f t="shared" si="3"/>
        <v>0</v>
      </c>
    </row>
    <row r="128" spans="1:11" ht="15.75" customHeight="1">
      <c r="A128" s="179" t="s">
        <v>270</v>
      </c>
      <c r="B128" s="179" t="s">
        <v>269</v>
      </c>
      <c r="C128" s="189" t="s">
        <v>268</v>
      </c>
      <c r="D128" s="179" t="s">
        <v>256</v>
      </c>
      <c r="E128" s="178">
        <v>30</v>
      </c>
      <c r="F128" s="177">
        <v>0</v>
      </c>
      <c r="G128" s="178">
        <f t="shared" si="3"/>
        <v>0</v>
      </c>
    </row>
    <row r="129" spans="1:8" ht="15.75" customHeight="1">
      <c r="A129" s="179" t="s">
        <v>267</v>
      </c>
      <c r="B129" s="179" t="s">
        <v>266</v>
      </c>
      <c r="C129" s="189" t="s">
        <v>265</v>
      </c>
      <c r="D129" s="179" t="s">
        <v>256</v>
      </c>
      <c r="E129" s="178">
        <v>2</v>
      </c>
      <c r="F129" s="177">
        <v>0</v>
      </c>
      <c r="G129" s="178">
        <f t="shared" si="3"/>
        <v>0</v>
      </c>
    </row>
    <row r="130" spans="1:8" ht="15.75" customHeight="1">
      <c r="A130" s="179" t="s">
        <v>264</v>
      </c>
      <c r="B130" s="179" t="s">
        <v>263</v>
      </c>
      <c r="C130" s="189" t="s">
        <v>262</v>
      </c>
      <c r="D130" s="179" t="s">
        <v>256</v>
      </c>
      <c r="E130" s="178">
        <v>3</v>
      </c>
      <c r="F130" s="177">
        <v>0</v>
      </c>
      <c r="G130" s="178">
        <f t="shared" si="3"/>
        <v>0</v>
      </c>
    </row>
    <row r="131" spans="1:8" ht="15.75" customHeight="1">
      <c r="A131" s="179" t="s">
        <v>261</v>
      </c>
      <c r="B131" s="179" t="s">
        <v>260</v>
      </c>
      <c r="C131" s="189" t="s">
        <v>259</v>
      </c>
      <c r="D131" s="179" t="s">
        <v>251</v>
      </c>
      <c r="E131" s="178">
        <v>1</v>
      </c>
      <c r="F131" s="177">
        <v>0</v>
      </c>
      <c r="G131" s="178">
        <f t="shared" si="3"/>
        <v>0</v>
      </c>
    </row>
    <row r="132" spans="1:8" ht="15.75" customHeight="1">
      <c r="A132" s="179" t="s">
        <v>258</v>
      </c>
      <c r="B132" s="179" t="s">
        <v>260</v>
      </c>
      <c r="C132" s="189" t="s">
        <v>525</v>
      </c>
      <c r="D132" s="179" t="s">
        <v>251</v>
      </c>
      <c r="E132" s="178">
        <v>1</v>
      </c>
      <c r="F132" s="177">
        <v>0</v>
      </c>
      <c r="G132" s="178">
        <f t="shared" si="3"/>
        <v>0</v>
      </c>
    </row>
    <row r="133" spans="1:8" ht="15.75" customHeight="1">
      <c r="A133" s="179" t="s">
        <v>258</v>
      </c>
      <c r="B133" s="179"/>
      <c r="C133" s="189" t="s">
        <v>257</v>
      </c>
      <c r="D133" s="179" t="s">
        <v>256</v>
      </c>
      <c r="E133" s="178">
        <v>1</v>
      </c>
      <c r="F133" s="177">
        <v>0</v>
      </c>
      <c r="G133" s="178">
        <f t="shared" si="3"/>
        <v>0</v>
      </c>
    </row>
    <row r="134" spans="1:8" ht="15.75" customHeight="1">
      <c r="A134" s="179" t="s">
        <v>255</v>
      </c>
      <c r="B134" s="179"/>
      <c r="C134" s="189" t="s">
        <v>254</v>
      </c>
      <c r="D134" s="179" t="s">
        <v>248</v>
      </c>
      <c r="E134" s="178">
        <v>20</v>
      </c>
      <c r="F134" s="177">
        <v>0</v>
      </c>
      <c r="G134" s="178">
        <f t="shared" si="3"/>
        <v>0</v>
      </c>
    </row>
    <row r="135" spans="1:8" ht="15.75" customHeight="1">
      <c r="A135" s="179" t="s">
        <v>253</v>
      </c>
      <c r="B135" s="179"/>
      <c r="C135" s="189" t="s">
        <v>252</v>
      </c>
      <c r="D135" s="179" t="s">
        <v>251</v>
      </c>
      <c r="E135" s="178">
        <v>1</v>
      </c>
      <c r="F135" s="177">
        <v>0</v>
      </c>
      <c r="G135" s="178">
        <f t="shared" si="3"/>
        <v>0</v>
      </c>
    </row>
    <row r="136" spans="1:8" ht="15.75" customHeight="1">
      <c r="A136" s="179" t="s">
        <v>250</v>
      </c>
      <c r="B136" s="179"/>
      <c r="C136" s="189" t="s">
        <v>249</v>
      </c>
      <c r="D136" s="179" t="s">
        <v>248</v>
      </c>
      <c r="E136" s="178">
        <v>10</v>
      </c>
      <c r="F136" s="177">
        <v>0</v>
      </c>
      <c r="G136" s="191">
        <f t="shared" si="3"/>
        <v>0</v>
      </c>
    </row>
    <row r="137" spans="1:8" ht="15.75" customHeight="1">
      <c r="A137" s="179" t="s">
        <v>21</v>
      </c>
      <c r="B137" s="179"/>
      <c r="C137" s="189"/>
      <c r="D137" s="179"/>
      <c r="E137" s="178"/>
      <c r="F137" s="177"/>
      <c r="G137" s="176">
        <f>SUM(G121:G136)</f>
        <v>0</v>
      </c>
    </row>
    <row r="138" spans="1:8" ht="15.75" customHeight="1">
      <c r="A138" s="179"/>
      <c r="B138" s="179"/>
      <c r="C138" s="189"/>
      <c r="D138" s="179"/>
      <c r="E138" s="178"/>
      <c r="F138" s="177"/>
      <c r="G138" s="176"/>
    </row>
    <row r="139" spans="1:8" ht="15.75" customHeight="1">
      <c r="A139" s="187"/>
      <c r="B139" s="179"/>
      <c r="C139" s="190" t="s">
        <v>247</v>
      </c>
      <c r="D139" s="185"/>
      <c r="E139" s="178"/>
      <c r="F139" s="177"/>
      <c r="G139" s="184"/>
      <c r="H139" s="183"/>
    </row>
    <row r="140" spans="1:8" ht="15.75" customHeight="1">
      <c r="A140" s="187"/>
      <c r="B140" s="179"/>
      <c r="C140" s="186" t="s">
        <v>246</v>
      </c>
      <c r="D140" s="185"/>
      <c r="E140" s="178"/>
      <c r="F140" s="177"/>
      <c r="G140" s="184"/>
      <c r="H140" s="183"/>
    </row>
    <row r="141" spans="1:8" ht="15.75" customHeight="1">
      <c r="A141" s="179"/>
      <c r="B141" s="179"/>
      <c r="C141" s="189" t="s">
        <v>245</v>
      </c>
      <c r="D141" s="179"/>
      <c r="E141" s="178"/>
      <c r="F141" s="177"/>
      <c r="G141" s="178"/>
      <c r="H141" s="188"/>
    </row>
    <row r="142" spans="1:8" ht="15.75" customHeight="1">
      <c r="A142" s="179"/>
      <c r="B142" s="179"/>
      <c r="C142" s="189" t="s">
        <v>244</v>
      </c>
      <c r="D142" s="179"/>
      <c r="E142" s="178"/>
      <c r="F142" s="177"/>
      <c r="G142" s="178"/>
      <c r="H142" s="188"/>
    </row>
    <row r="143" spans="1:8" ht="15.75" customHeight="1">
      <c r="A143" s="179"/>
      <c r="B143" s="179"/>
      <c r="C143" s="189" t="s">
        <v>243</v>
      </c>
      <c r="D143" s="179"/>
      <c r="E143" s="178"/>
      <c r="F143" s="177"/>
      <c r="G143" s="178"/>
      <c r="H143" s="188"/>
    </row>
    <row r="144" spans="1:8" ht="15.75" customHeight="1">
      <c r="A144" s="179"/>
      <c r="B144" s="179"/>
      <c r="C144" s="189"/>
      <c r="D144" s="179"/>
      <c r="E144" s="178"/>
      <c r="F144" s="177"/>
      <c r="G144" s="178"/>
      <c r="H144" s="188"/>
    </row>
    <row r="145" spans="1:8" ht="15.75" customHeight="1">
      <c r="A145" s="187"/>
      <c r="B145" s="179"/>
      <c r="C145" s="186" t="s">
        <v>242</v>
      </c>
      <c r="D145" s="185"/>
      <c r="E145" s="178"/>
      <c r="F145" s="177"/>
      <c r="G145" s="184"/>
      <c r="H145" s="183"/>
    </row>
    <row r="146" spans="1:8" ht="15.75" customHeight="1">
      <c r="A146" s="179"/>
      <c r="B146" s="181"/>
      <c r="C146" s="180"/>
      <c r="D146" s="179"/>
      <c r="E146" s="178"/>
      <c r="F146" s="177"/>
      <c r="G146" s="178"/>
    </row>
    <row r="147" spans="1:8" ht="15.75" customHeight="1">
      <c r="A147" s="179"/>
      <c r="B147" s="181"/>
      <c r="C147" s="180"/>
      <c r="D147" s="179"/>
      <c r="E147" s="178"/>
      <c r="F147" s="177"/>
      <c r="G147" s="178"/>
    </row>
    <row r="148" spans="1:8" ht="15.75" customHeight="1">
      <c r="A148" s="179"/>
      <c r="B148" s="181"/>
      <c r="C148" s="180"/>
      <c r="D148" s="179"/>
      <c r="E148" s="178"/>
      <c r="F148" s="177"/>
      <c r="G148" s="178"/>
    </row>
    <row r="149" spans="1:8" ht="15.75" customHeight="1">
      <c r="A149" s="179"/>
      <c r="B149" s="181"/>
      <c r="C149" s="180"/>
      <c r="D149" s="179"/>
      <c r="E149" s="178"/>
      <c r="F149" s="177"/>
      <c r="G149" s="178"/>
    </row>
    <row r="150" spans="1:8" ht="15.75" customHeight="1">
      <c r="A150" s="179"/>
      <c r="B150" s="181"/>
      <c r="C150" s="180"/>
      <c r="D150" s="179"/>
      <c r="E150" s="178"/>
      <c r="F150" s="177"/>
      <c r="G150" s="178"/>
    </row>
    <row r="151" spans="1:8" ht="15.75" customHeight="1">
      <c r="A151" s="179"/>
      <c r="B151" s="181"/>
      <c r="C151" s="180"/>
      <c r="D151" s="179"/>
      <c r="E151" s="178"/>
      <c r="F151" s="177"/>
      <c r="G151" s="178"/>
    </row>
    <row r="152" spans="1:8" ht="15.75" customHeight="1">
      <c r="A152" s="179"/>
      <c r="B152" s="181"/>
      <c r="C152" s="180"/>
      <c r="D152" s="179"/>
      <c r="E152" s="178"/>
      <c r="F152" s="177"/>
      <c r="G152" s="178"/>
    </row>
    <row r="153" spans="1:8" ht="15.75" customHeight="1">
      <c r="A153" s="179"/>
      <c r="B153" s="181"/>
      <c r="C153" s="180"/>
      <c r="D153" s="179"/>
      <c r="E153" s="178"/>
      <c r="F153" s="177"/>
      <c r="G153" s="178"/>
    </row>
    <row r="154" spans="1:8" ht="15.75" customHeight="1">
      <c r="A154" s="179"/>
      <c r="B154" s="181"/>
      <c r="C154" s="180"/>
      <c r="D154" s="179"/>
      <c r="E154" s="178"/>
      <c r="F154" s="177"/>
      <c r="G154" s="178"/>
    </row>
    <row r="155" spans="1:8" ht="15.75" customHeight="1">
      <c r="A155" s="179"/>
      <c r="B155" s="181"/>
      <c r="C155" s="180"/>
      <c r="D155" s="179"/>
      <c r="E155" s="178"/>
      <c r="F155" s="177"/>
      <c r="G155" s="178"/>
    </row>
    <row r="156" spans="1:8" ht="15.75" customHeight="1">
      <c r="A156" s="179"/>
      <c r="B156" s="181"/>
      <c r="C156" s="180"/>
      <c r="D156" s="179"/>
      <c r="E156" s="178"/>
      <c r="F156" s="177"/>
      <c r="G156" s="178"/>
    </row>
    <row r="157" spans="1:8" ht="15.75" customHeight="1">
      <c r="A157" s="179"/>
      <c r="B157" s="181"/>
      <c r="C157" s="180"/>
      <c r="D157" s="179"/>
      <c r="E157" s="178"/>
      <c r="F157" s="177"/>
      <c r="G157" s="178"/>
    </row>
    <row r="158" spans="1:8" ht="15.75" customHeight="1">
      <c r="A158" s="179"/>
      <c r="B158" s="181"/>
      <c r="C158" s="180"/>
      <c r="D158" s="179"/>
      <c r="E158" s="178"/>
      <c r="F158" s="177"/>
      <c r="G158" s="178"/>
    </row>
    <row r="159" spans="1:8" ht="15.75" customHeight="1">
      <c r="A159" s="179"/>
      <c r="B159" s="181"/>
      <c r="C159" s="180"/>
      <c r="D159" s="179"/>
      <c r="E159" s="178"/>
      <c r="F159" s="177"/>
      <c r="G159" s="178"/>
    </row>
    <row r="160" spans="1:8" ht="15.75" customHeight="1">
      <c r="A160" s="179"/>
      <c r="B160" s="181"/>
      <c r="C160" s="180"/>
      <c r="D160" s="179"/>
      <c r="E160" s="178"/>
      <c r="F160" s="177"/>
      <c r="G160" s="178"/>
    </row>
    <row r="161" spans="1:7" ht="15.75" customHeight="1">
      <c r="A161" s="179"/>
      <c r="B161" s="181"/>
      <c r="C161" s="180"/>
      <c r="D161" s="179"/>
      <c r="E161" s="178"/>
      <c r="F161" s="177"/>
      <c r="G161" s="178"/>
    </row>
    <row r="162" spans="1:7" ht="15.75" customHeight="1">
      <c r="A162" s="179"/>
      <c r="B162" s="181"/>
      <c r="C162" s="180"/>
      <c r="D162" s="179"/>
      <c r="E162" s="178"/>
      <c r="F162" s="177"/>
      <c r="G162" s="178"/>
    </row>
    <row r="163" spans="1:7" ht="15.75" customHeight="1">
      <c r="A163" s="179"/>
      <c r="B163" s="181"/>
      <c r="C163" s="180"/>
      <c r="D163" s="179"/>
      <c r="E163" s="178"/>
      <c r="F163" s="177"/>
      <c r="G163" s="178"/>
    </row>
    <row r="164" spans="1:7" ht="15.75" customHeight="1">
      <c r="A164" s="179"/>
      <c r="B164" s="181"/>
      <c r="C164" s="180"/>
      <c r="D164" s="179"/>
      <c r="E164" s="178"/>
      <c r="F164" s="177"/>
      <c r="G164" s="178"/>
    </row>
    <row r="165" spans="1:7" ht="15.75" customHeight="1">
      <c r="A165" s="179"/>
      <c r="B165" s="181"/>
      <c r="C165" s="180"/>
      <c r="D165" s="179"/>
      <c r="E165" s="178"/>
      <c r="F165" s="177"/>
      <c r="G165" s="178"/>
    </row>
    <row r="166" spans="1:7" ht="15.75" customHeight="1">
      <c r="A166" s="179"/>
      <c r="B166" s="181"/>
      <c r="C166" s="180"/>
      <c r="D166" s="179"/>
      <c r="E166" s="178"/>
      <c r="F166" s="177"/>
      <c r="G166" s="178"/>
    </row>
    <row r="167" spans="1:7" ht="15.75" customHeight="1">
      <c r="A167" s="179"/>
      <c r="B167" s="181"/>
      <c r="C167" s="180"/>
      <c r="D167" s="179"/>
      <c r="E167" s="178"/>
      <c r="F167" s="177"/>
      <c r="G167" s="178"/>
    </row>
    <row r="168" spans="1:7" ht="15.75" customHeight="1">
      <c r="A168" s="179"/>
      <c r="B168" s="181"/>
      <c r="C168" s="180"/>
      <c r="D168" s="179"/>
      <c r="E168" s="178"/>
      <c r="F168" s="177"/>
      <c r="G168" s="178"/>
    </row>
    <row r="169" spans="1:7" ht="15.75" customHeight="1">
      <c r="A169" s="179"/>
      <c r="B169" s="181"/>
      <c r="C169" s="180"/>
      <c r="D169" s="179"/>
      <c r="E169" s="178"/>
      <c r="F169" s="177"/>
      <c r="G169" s="178"/>
    </row>
    <row r="170" spans="1:7" ht="15.75" customHeight="1">
      <c r="A170" s="179"/>
      <c r="B170" s="181"/>
      <c r="C170" s="180"/>
      <c r="D170" s="179"/>
      <c r="E170" s="178"/>
      <c r="F170" s="177"/>
      <c r="G170" s="178"/>
    </row>
    <row r="171" spans="1:7" ht="15.75" customHeight="1">
      <c r="A171" s="179"/>
      <c r="B171" s="181"/>
      <c r="C171" s="180"/>
      <c r="D171" s="179"/>
      <c r="E171" s="178"/>
      <c r="F171" s="177"/>
      <c r="G171" s="178"/>
    </row>
    <row r="172" spans="1:7" ht="15.75" customHeight="1">
      <c r="A172" s="179"/>
      <c r="B172" s="181"/>
      <c r="C172" s="180"/>
      <c r="D172" s="179"/>
      <c r="E172" s="178"/>
      <c r="F172" s="177"/>
      <c r="G172" s="178"/>
    </row>
    <row r="173" spans="1:7" ht="15.75" customHeight="1">
      <c r="A173" s="179"/>
      <c r="B173" s="181"/>
      <c r="C173" s="180"/>
      <c r="D173" s="179"/>
      <c r="E173" s="178"/>
      <c r="F173" s="177"/>
      <c r="G173" s="178"/>
    </row>
    <row r="174" spans="1:7" ht="15.75" customHeight="1">
      <c r="A174" s="179"/>
      <c r="B174" s="181"/>
      <c r="C174" s="180"/>
      <c r="D174" s="179"/>
      <c r="E174" s="178"/>
      <c r="F174" s="177"/>
      <c r="G174" s="178"/>
    </row>
    <row r="175" spans="1:7" ht="15.75" customHeight="1">
      <c r="A175" s="179"/>
      <c r="B175" s="181"/>
      <c r="C175" s="180"/>
      <c r="D175" s="179"/>
      <c r="E175" s="178"/>
      <c r="F175" s="177"/>
      <c r="G175" s="178"/>
    </row>
    <row r="176" spans="1:7" ht="15.75" customHeight="1">
      <c r="A176" s="179"/>
      <c r="B176" s="181"/>
      <c r="C176" s="180"/>
      <c r="D176" s="179"/>
      <c r="E176" s="178"/>
      <c r="F176" s="177"/>
      <c r="G176" s="176"/>
    </row>
    <row r="177" spans="1:7" ht="15.75" customHeight="1">
      <c r="A177" s="182"/>
      <c r="B177" s="181"/>
      <c r="C177" s="180"/>
      <c r="D177" s="179"/>
      <c r="E177" s="178"/>
      <c r="F177" s="177"/>
      <c r="G177" s="176"/>
    </row>
    <row r="178" spans="1:7" ht="15.75" customHeight="1">
      <c r="A178" s="182"/>
      <c r="B178" s="181"/>
      <c r="C178" s="180"/>
      <c r="D178" s="179"/>
      <c r="E178" s="178"/>
      <c r="F178" s="177"/>
      <c r="G178" s="176"/>
    </row>
    <row r="179" spans="1:7" ht="15.75" customHeight="1">
      <c r="A179" s="182"/>
      <c r="B179" s="181"/>
      <c r="C179" s="180"/>
      <c r="D179" s="179"/>
      <c r="E179" s="178"/>
      <c r="F179" s="177"/>
      <c r="G179" s="176"/>
    </row>
    <row r="180" spans="1:7" ht="15.75" customHeight="1">
      <c r="A180" s="182"/>
      <c r="B180" s="181"/>
      <c r="C180" s="180"/>
      <c r="D180" s="179"/>
      <c r="E180" s="178"/>
      <c r="F180" s="177"/>
      <c r="G180" s="176"/>
    </row>
    <row r="181" spans="1:7" ht="15.75" customHeight="1">
      <c r="A181" s="182"/>
      <c r="B181" s="181"/>
      <c r="C181" s="180"/>
      <c r="D181" s="179"/>
      <c r="E181" s="178"/>
      <c r="F181" s="177"/>
      <c r="G181" s="176"/>
    </row>
    <row r="182" spans="1:7" ht="15.75" customHeight="1">
      <c r="A182" s="182"/>
      <c r="B182" s="181"/>
      <c r="C182" s="180" t="s">
        <v>21</v>
      </c>
      <c r="D182" s="179"/>
      <c r="E182" s="178"/>
      <c r="F182" s="177"/>
      <c r="G182" s="176"/>
    </row>
    <row r="183" spans="1:7" ht="15.75" customHeight="1">
      <c r="A183" s="182"/>
      <c r="B183" s="181"/>
      <c r="C183" s="180"/>
      <c r="D183" s="179"/>
      <c r="E183" s="178"/>
      <c r="F183" s="177"/>
      <c r="G183" s="176"/>
    </row>
    <row r="184" spans="1:7" ht="15.75" customHeight="1">
      <c r="A184" s="182"/>
      <c r="B184" s="181"/>
      <c r="C184" s="180"/>
      <c r="D184" s="179"/>
      <c r="E184" s="178"/>
      <c r="F184" s="177"/>
      <c r="G184" s="176"/>
    </row>
    <row r="185" spans="1:7" ht="15.75" customHeight="1">
      <c r="A185" s="182"/>
      <c r="B185" s="181"/>
      <c r="C185" s="180"/>
      <c r="D185" s="179"/>
      <c r="E185" s="178"/>
      <c r="F185" s="177"/>
      <c r="G185" s="176"/>
    </row>
    <row r="186" spans="1:7" ht="15.75" customHeight="1">
      <c r="A186" s="182"/>
      <c r="B186" s="181"/>
      <c r="C186" s="180"/>
      <c r="D186" s="179"/>
      <c r="E186" s="178"/>
      <c r="F186" s="177"/>
      <c r="G186" s="176"/>
    </row>
    <row r="187" spans="1:7" ht="15.75" customHeight="1">
      <c r="A187" s="182"/>
      <c r="B187" s="181"/>
      <c r="C187" s="180"/>
      <c r="D187" s="179"/>
      <c r="E187" s="178"/>
      <c r="F187" s="177"/>
      <c r="G187" s="176"/>
    </row>
    <row r="188" spans="1:7" ht="15.75" customHeight="1">
      <c r="A188" s="182"/>
      <c r="B188" s="181"/>
      <c r="C188" s="180"/>
      <c r="D188" s="179"/>
      <c r="E188" s="178"/>
      <c r="F188" s="177"/>
      <c r="G188" s="176"/>
    </row>
    <row r="189" spans="1:7" ht="15.75" customHeight="1">
      <c r="A189" s="182"/>
      <c r="B189" s="181"/>
      <c r="C189" s="180"/>
      <c r="D189" s="179"/>
      <c r="E189" s="178"/>
      <c r="F189" s="177"/>
      <c r="G189" s="176"/>
    </row>
    <row r="190" spans="1:7" ht="15.75" customHeight="1">
      <c r="A190" s="182"/>
      <c r="B190" s="181"/>
      <c r="C190" s="180"/>
      <c r="D190" s="179"/>
      <c r="E190" s="178"/>
      <c r="F190" s="177"/>
      <c r="G190" s="176"/>
    </row>
    <row r="191" spans="1:7" ht="15.75" customHeight="1">
      <c r="A191" s="182"/>
      <c r="B191" s="181"/>
      <c r="C191" s="180"/>
      <c r="D191" s="179"/>
      <c r="E191" s="178"/>
      <c r="F191" s="177"/>
      <c r="G191" s="176"/>
    </row>
    <row r="192" spans="1:7" ht="15.75" customHeight="1">
      <c r="A192" s="182"/>
      <c r="B192" s="181"/>
      <c r="C192" s="180"/>
      <c r="D192" s="179"/>
      <c r="E192" s="178"/>
      <c r="F192" s="177"/>
      <c r="G192" s="176"/>
    </row>
    <row r="193" spans="1:7" ht="15.75" customHeight="1">
      <c r="A193" s="182"/>
      <c r="B193" s="181"/>
      <c r="C193" s="180"/>
      <c r="D193" s="179"/>
      <c r="E193" s="178"/>
      <c r="F193" s="177"/>
      <c r="G193" s="176"/>
    </row>
    <row r="194" spans="1:7" ht="15.75" customHeight="1">
      <c r="A194" s="182"/>
      <c r="B194" s="181"/>
      <c r="C194" s="180"/>
      <c r="D194" s="179"/>
      <c r="E194" s="178"/>
      <c r="F194" s="177"/>
      <c r="G194" s="176"/>
    </row>
    <row r="195" spans="1:7" ht="15.75" customHeight="1">
      <c r="A195" s="182"/>
      <c r="B195" s="181"/>
      <c r="C195" s="180"/>
      <c r="D195" s="179"/>
      <c r="E195" s="178"/>
      <c r="F195" s="177"/>
      <c r="G195" s="176"/>
    </row>
    <row r="196" spans="1:7" ht="15.75" customHeight="1">
      <c r="A196" s="182"/>
      <c r="B196" s="181"/>
      <c r="C196" s="180"/>
      <c r="D196" s="179"/>
      <c r="E196" s="178"/>
      <c r="F196" s="177"/>
      <c r="G196" s="176"/>
    </row>
    <row r="197" spans="1:7" ht="15.75" customHeight="1">
      <c r="A197" s="182"/>
      <c r="B197" s="181"/>
      <c r="C197" s="180"/>
      <c r="D197" s="179"/>
      <c r="E197" s="178"/>
      <c r="F197" s="177"/>
      <c r="G197" s="176"/>
    </row>
    <row r="198" spans="1:7" ht="15.75" customHeight="1">
      <c r="A198" s="182"/>
      <c r="B198" s="181"/>
      <c r="C198" s="180"/>
      <c r="D198" s="179"/>
      <c r="E198" s="178"/>
      <c r="F198" s="177"/>
      <c r="G198" s="176"/>
    </row>
    <row r="199" spans="1:7" ht="15.75" customHeight="1">
      <c r="A199" s="182"/>
      <c r="B199" s="181"/>
      <c r="C199" s="180"/>
      <c r="D199" s="179"/>
      <c r="E199" s="178"/>
      <c r="F199" s="177"/>
      <c r="G199" s="176"/>
    </row>
    <row r="200" spans="1:7" ht="15.75" customHeight="1">
      <c r="A200" s="182"/>
      <c r="B200" s="181"/>
      <c r="C200" s="180"/>
      <c r="D200" s="179"/>
      <c r="E200" s="178"/>
      <c r="F200" s="177"/>
      <c r="G200" s="176"/>
    </row>
    <row r="201" spans="1:7" ht="15.75" customHeight="1">
      <c r="A201" s="182"/>
      <c r="B201" s="181"/>
      <c r="C201" s="180"/>
      <c r="D201" s="179"/>
      <c r="E201" s="178"/>
      <c r="F201" s="177"/>
      <c r="G201" s="176"/>
    </row>
    <row r="202" spans="1:7" ht="15.75" customHeight="1">
      <c r="A202" s="182"/>
      <c r="B202" s="181"/>
      <c r="C202" s="180"/>
      <c r="D202" s="179"/>
      <c r="E202" s="178"/>
      <c r="F202" s="177"/>
      <c r="G202" s="176"/>
    </row>
    <row r="203" spans="1:7" ht="15.75" customHeight="1">
      <c r="A203" s="182"/>
      <c r="B203" s="181"/>
      <c r="C203" s="180"/>
      <c r="D203" s="179"/>
      <c r="E203" s="178"/>
      <c r="F203" s="177"/>
      <c r="G203" s="176"/>
    </row>
    <row r="204" spans="1:7" ht="15.75" customHeight="1">
      <c r="A204" s="182"/>
      <c r="B204" s="181"/>
      <c r="C204" s="180"/>
      <c r="D204" s="179"/>
      <c r="E204" s="178"/>
      <c r="F204" s="177"/>
      <c r="G204" s="176"/>
    </row>
    <row r="205" spans="1:7" ht="15.75" customHeight="1">
      <c r="A205" s="182"/>
      <c r="B205" s="181"/>
      <c r="C205" s="180"/>
      <c r="D205" s="179"/>
      <c r="E205" s="178"/>
      <c r="F205" s="177"/>
      <c r="G205" s="176"/>
    </row>
    <row r="206" spans="1:7" ht="15.75" customHeight="1">
      <c r="A206" s="182"/>
      <c r="B206" s="181"/>
      <c r="C206" s="180"/>
      <c r="D206" s="179"/>
      <c r="E206" s="178"/>
      <c r="F206" s="177"/>
      <c r="G206" s="176"/>
    </row>
    <row r="207" spans="1:7" ht="15.75" customHeight="1">
      <c r="A207" s="182"/>
      <c r="B207" s="181"/>
      <c r="C207" s="180"/>
      <c r="D207" s="179"/>
      <c r="E207" s="178"/>
      <c r="F207" s="177"/>
      <c r="G207" s="176"/>
    </row>
    <row r="208" spans="1:7" ht="15.75" customHeight="1">
      <c r="A208" s="182"/>
      <c r="B208" s="181"/>
      <c r="C208" s="180"/>
      <c r="D208" s="179"/>
      <c r="E208" s="178"/>
      <c r="F208" s="177"/>
      <c r="G208" s="176"/>
    </row>
    <row r="209" spans="1:7" ht="15.75" customHeight="1">
      <c r="A209" s="182"/>
      <c r="B209" s="181"/>
      <c r="C209" s="180"/>
      <c r="D209" s="179"/>
      <c r="E209" s="178"/>
      <c r="F209" s="177"/>
      <c r="G209" s="176"/>
    </row>
    <row r="210" spans="1:7" ht="15.75" customHeight="1">
      <c r="A210" s="179"/>
      <c r="B210" s="181"/>
      <c r="C210" s="180"/>
      <c r="D210" s="179"/>
      <c r="E210" s="178"/>
      <c r="F210" s="177"/>
      <c r="G210" s="176"/>
    </row>
    <row r="211" spans="1:7" ht="15.75" customHeight="1">
      <c r="A211" s="179"/>
      <c r="B211" s="181"/>
      <c r="C211" s="180"/>
      <c r="D211" s="179"/>
      <c r="E211" s="178"/>
      <c r="F211" s="177"/>
      <c r="G211" s="176"/>
    </row>
    <row r="212" spans="1:7" ht="15.75" customHeight="1">
      <c r="A212" s="179"/>
      <c r="B212" s="181"/>
      <c r="C212" s="180"/>
      <c r="D212" s="179"/>
      <c r="E212" s="178"/>
      <c r="F212" s="177"/>
      <c r="G212" s="176"/>
    </row>
    <row r="213" spans="1:7" ht="15.75" customHeight="1">
      <c r="A213" s="179"/>
      <c r="B213" s="181"/>
      <c r="C213" s="180"/>
      <c r="D213" s="179"/>
      <c r="E213" s="178"/>
      <c r="F213" s="177"/>
      <c r="G213" s="176"/>
    </row>
    <row r="214" spans="1:7" ht="15.75" customHeight="1">
      <c r="A214" s="179"/>
      <c r="B214" s="181"/>
      <c r="C214" s="180"/>
      <c r="D214" s="179"/>
      <c r="E214" s="178"/>
      <c r="F214" s="177"/>
      <c r="G214" s="176"/>
    </row>
    <row r="215" spans="1:7" ht="15.75" customHeight="1">
      <c r="A215" s="179"/>
      <c r="B215" s="181"/>
      <c r="C215" s="180"/>
      <c r="D215" s="179"/>
      <c r="E215" s="178"/>
      <c r="F215" s="177"/>
      <c r="G215" s="176"/>
    </row>
    <row r="216" spans="1:7" ht="15.75" customHeight="1">
      <c r="A216" s="179"/>
      <c r="B216" s="181"/>
      <c r="C216" s="180"/>
      <c r="D216" s="179"/>
      <c r="E216" s="178"/>
      <c r="F216" s="177"/>
      <c r="G216" s="176"/>
    </row>
    <row r="217" spans="1:7" ht="15.75" customHeight="1">
      <c r="A217" s="179"/>
      <c r="B217" s="181"/>
      <c r="C217" s="180"/>
      <c r="D217" s="179"/>
      <c r="E217" s="178"/>
      <c r="F217" s="177"/>
      <c r="G217" s="176"/>
    </row>
    <row r="218" spans="1:7" ht="15.75" customHeight="1">
      <c r="A218" s="179"/>
      <c r="B218" s="181"/>
      <c r="C218" s="180"/>
      <c r="D218" s="179"/>
      <c r="E218" s="178"/>
      <c r="F218" s="177"/>
      <c r="G218" s="176"/>
    </row>
    <row r="219" spans="1:7" ht="15.2" customHeight="1"/>
    <row r="220" spans="1:7" ht="15.2" customHeight="1"/>
    <row r="221" spans="1:7" ht="15.2" customHeight="1"/>
    <row r="222" spans="1:7" ht="15.2" customHeight="1"/>
    <row r="223" spans="1:7" ht="15.2" customHeight="1"/>
    <row r="224" spans="1:7" ht="15.2" customHeight="1"/>
    <row r="225" ht="15.2" customHeight="1"/>
  </sheetData>
  <pageMargins left="0.78740157499999996" right="0.78740157499999996" top="0.984251969" bottom="0.984251969" header="0.4921259845" footer="0.4921259845"/>
  <pageSetup paperSize="9" scale="9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topLeftCell="A14" workbookViewId="0">
      <selection activeCell="F124" sqref="F124"/>
    </sheetView>
  </sheetViews>
  <sheetFormatPr defaultRowHeight="15" customHeight="1"/>
  <cols>
    <col min="1" max="1" width="4" style="253" customWidth="1"/>
    <col min="2" max="2" width="21" style="253" customWidth="1"/>
    <col min="3" max="3" width="52" style="253" customWidth="1"/>
    <col min="4" max="4" width="5" style="253" customWidth="1"/>
    <col min="5" max="6" width="11" style="253" customWidth="1"/>
    <col min="7" max="7" width="13" style="253" customWidth="1"/>
    <col min="8" max="256" width="13.7109375" style="253" customWidth="1"/>
    <col min="257" max="16384" width="9.140625" style="253"/>
  </cols>
  <sheetData>
    <row r="1" spans="2:5" ht="12.75"/>
    <row r="2" spans="2:5" ht="15.75">
      <c r="C2" s="252" t="s">
        <v>508</v>
      </c>
    </row>
    <row r="3" spans="2:5" ht="12.75"/>
    <row r="4" spans="2:5" ht="64.5" customHeight="1">
      <c r="C4" s="279" t="s">
        <v>543</v>
      </c>
      <c r="D4" s="280"/>
      <c r="E4" s="280"/>
    </row>
    <row r="5" spans="2:5" ht="12.75"/>
    <row r="6" spans="2:5" ht="12.75">
      <c r="C6" s="246" t="s">
        <v>507</v>
      </c>
    </row>
    <row r="7" spans="2:5" ht="12.75">
      <c r="B7" s="245" t="s">
        <v>506</v>
      </c>
      <c r="C7" s="244" t="s">
        <v>372</v>
      </c>
      <c r="D7" s="244" t="s">
        <v>166</v>
      </c>
      <c r="E7" s="243" t="s">
        <v>495</v>
      </c>
    </row>
    <row r="8" spans="2:5" ht="12.75">
      <c r="B8" s="251" t="s">
        <v>505</v>
      </c>
      <c r="C8" s="250" t="s">
        <v>504</v>
      </c>
      <c r="D8" s="249">
        <v>21</v>
      </c>
      <c r="E8" s="248">
        <f>ROUND(G57,0)</f>
        <v>0</v>
      </c>
    </row>
    <row r="9" spans="2:5" ht="12.75">
      <c r="B9" s="251" t="s">
        <v>503</v>
      </c>
      <c r="C9" s="250" t="s">
        <v>502</v>
      </c>
      <c r="D9" s="249">
        <v>21</v>
      </c>
      <c r="E9" s="248">
        <f>ROUND(G69,0)</f>
        <v>0</v>
      </c>
    </row>
    <row r="10" spans="2:5" ht="12.75">
      <c r="B10" s="251" t="s">
        <v>501</v>
      </c>
      <c r="C10" s="250" t="s">
        <v>500</v>
      </c>
      <c r="D10" s="249">
        <v>21</v>
      </c>
      <c r="E10" s="248">
        <f>ROUND(G96,0)</f>
        <v>0</v>
      </c>
    </row>
    <row r="11" spans="2:5" ht="12.75">
      <c r="B11" s="251" t="s">
        <v>542</v>
      </c>
      <c r="C11" s="250" t="s">
        <v>499</v>
      </c>
      <c r="D11" s="249">
        <v>21</v>
      </c>
      <c r="E11" s="248">
        <f>ROUND(G108,0)</f>
        <v>0</v>
      </c>
    </row>
    <row r="12" spans="2:5" ht="12.75">
      <c r="B12" s="251" t="s">
        <v>541</v>
      </c>
      <c r="C12" s="250" t="s">
        <v>498</v>
      </c>
      <c r="D12" s="249">
        <v>21</v>
      </c>
      <c r="E12" s="248">
        <f>ROUND(G117,0)</f>
        <v>0</v>
      </c>
    </row>
    <row r="13" spans="2:5" ht="12.75">
      <c r="B13" s="251" t="s">
        <v>540</v>
      </c>
      <c r="C13" s="250" t="s">
        <v>497</v>
      </c>
      <c r="D13" s="249">
        <v>21</v>
      </c>
      <c r="E13" s="248">
        <f>ROUND(G124,0)</f>
        <v>0</v>
      </c>
    </row>
    <row r="14" spans="2:5" ht="12.75">
      <c r="B14" s="236"/>
      <c r="C14" s="235" t="s">
        <v>496</v>
      </c>
      <c r="D14" s="234"/>
      <c r="E14" s="247">
        <f>SUM(E8:E13)</f>
        <v>0</v>
      </c>
    </row>
    <row r="15" spans="2:5" ht="12.75"/>
    <row r="16" spans="2:5" ht="12.75">
      <c r="C16" s="246" t="s">
        <v>513</v>
      </c>
    </row>
    <row r="17" spans="1:7" ht="12.75">
      <c r="B17" s="245" t="s">
        <v>21</v>
      </c>
      <c r="C17" s="244" t="s">
        <v>372</v>
      </c>
      <c r="D17" s="244" t="s">
        <v>166</v>
      </c>
      <c r="E17" s="243" t="s">
        <v>495</v>
      </c>
    </row>
    <row r="18" spans="1:7" ht="12.75">
      <c r="B18" s="251"/>
      <c r="C18" s="250" t="s">
        <v>512</v>
      </c>
      <c r="D18" s="249">
        <v>21</v>
      </c>
      <c r="E18" s="248">
        <f>SUMIF(D8:D13,D18,E8:E13)</f>
        <v>0</v>
      </c>
    </row>
    <row r="19" spans="1:7" ht="12.75">
      <c r="B19" s="251"/>
      <c r="C19" s="250" t="s">
        <v>511</v>
      </c>
      <c r="D19" s="249">
        <v>21</v>
      </c>
      <c r="E19" s="248">
        <f>ROUND(D19*E18/100,0)</f>
        <v>0</v>
      </c>
    </row>
    <row r="20" spans="1:7" ht="12.75">
      <c r="B20" s="251"/>
      <c r="C20" s="250" t="s">
        <v>512</v>
      </c>
      <c r="D20" s="249">
        <v>12</v>
      </c>
      <c r="E20" s="248">
        <f>SUMIF(D8:D13,D20,E8:E13)</f>
        <v>0</v>
      </c>
    </row>
    <row r="21" spans="1:7" ht="12.75">
      <c r="B21" s="251"/>
      <c r="C21" s="250" t="s">
        <v>511</v>
      </c>
      <c r="D21" s="249">
        <v>12</v>
      </c>
      <c r="E21" s="248">
        <f>ROUND(D21*E20/100,0)</f>
        <v>0</v>
      </c>
    </row>
    <row r="22" spans="1:7" ht="12.75">
      <c r="B22" s="251"/>
      <c r="C22" s="250" t="s">
        <v>512</v>
      </c>
      <c r="D22" s="249">
        <v>10</v>
      </c>
      <c r="E22" s="248">
        <f>SUMIF(D8:D13,D22,E8:E13)</f>
        <v>0</v>
      </c>
    </row>
    <row r="23" spans="1:7" ht="12.75">
      <c r="B23" s="251"/>
      <c r="C23" s="250" t="s">
        <v>511</v>
      </c>
      <c r="D23" s="249">
        <v>10</v>
      </c>
      <c r="E23" s="248">
        <f>ROUND(D23*E22/100,0)</f>
        <v>0</v>
      </c>
    </row>
    <row r="24" spans="1:7" ht="12.75">
      <c r="B24" s="251"/>
      <c r="C24" s="250" t="s">
        <v>510</v>
      </c>
      <c r="D24" s="249">
        <v>0</v>
      </c>
      <c r="E24" s="248">
        <f>E14-E22-E20-E18</f>
        <v>0</v>
      </c>
    </row>
    <row r="25" spans="1:7" ht="12.75">
      <c r="B25" s="236"/>
      <c r="C25" s="235" t="s">
        <v>509</v>
      </c>
      <c r="D25" s="234"/>
      <c r="E25" s="247">
        <f>SUM(E18:E24)</f>
        <v>0</v>
      </c>
    </row>
    <row r="26" spans="1:7" ht="12.75"/>
    <row r="27" spans="1:7" ht="12.75"/>
    <row r="28" spans="1:7" ht="40.5" customHeight="1">
      <c r="C28" s="279" t="s">
        <v>494</v>
      </c>
      <c r="D28" s="280"/>
      <c r="E28" s="280"/>
    </row>
    <row r="29" spans="1:7" ht="12.75"/>
    <row r="30" spans="1:7" ht="12.75"/>
    <row r="31" spans="1:7" ht="12.75">
      <c r="B31" s="246" t="s">
        <v>493</v>
      </c>
      <c r="C31" s="246" t="s">
        <v>455</v>
      </c>
    </row>
    <row r="32" spans="1:7" ht="12.75">
      <c r="A32" s="245" t="s">
        <v>374</v>
      </c>
      <c r="B32" s="244" t="s">
        <v>373</v>
      </c>
      <c r="C32" s="244" t="s">
        <v>372</v>
      </c>
      <c r="D32" s="244" t="s">
        <v>371</v>
      </c>
      <c r="E32" s="244" t="s">
        <v>370</v>
      </c>
      <c r="F32" s="244" t="s">
        <v>369</v>
      </c>
      <c r="G32" s="243" t="s">
        <v>368</v>
      </c>
    </row>
    <row r="33" spans="1:7" ht="12.75">
      <c r="A33" s="242">
        <v>1</v>
      </c>
      <c r="B33" s="239" t="s">
        <v>492</v>
      </c>
      <c r="C33" s="241" t="s">
        <v>491</v>
      </c>
      <c r="D33" s="240" t="s">
        <v>55</v>
      </c>
      <c r="E33" s="239">
        <v>3</v>
      </c>
      <c r="F33" s="238">
        <v>0</v>
      </c>
      <c r="G33" s="237">
        <f>ROUND(E33*F33,2)</f>
        <v>0</v>
      </c>
    </row>
    <row r="34" spans="1:7" ht="12.75">
      <c r="A34" s="242">
        <v>2</v>
      </c>
      <c r="B34" s="239" t="s">
        <v>490</v>
      </c>
      <c r="C34" s="241" t="s">
        <v>489</v>
      </c>
      <c r="D34" s="240" t="s">
        <v>38</v>
      </c>
      <c r="E34" s="239">
        <v>17</v>
      </c>
      <c r="F34" s="238">
        <v>0</v>
      </c>
      <c r="G34" s="237">
        <f>ROUND(E34*F34,2)</f>
        <v>0</v>
      </c>
    </row>
    <row r="35" spans="1:7" ht="12.75">
      <c r="A35" s="242">
        <v>3</v>
      </c>
      <c r="B35" s="239" t="s">
        <v>488</v>
      </c>
      <c r="C35" s="241" t="s">
        <v>487</v>
      </c>
      <c r="D35" s="240" t="s">
        <v>38</v>
      </c>
      <c r="E35" s="239">
        <v>8</v>
      </c>
      <c r="F35" s="238">
        <v>0</v>
      </c>
      <c r="G35" s="237">
        <f>ROUND(E35*F35,2)</f>
        <v>0</v>
      </c>
    </row>
    <row r="36" spans="1:7" ht="12.75">
      <c r="A36" s="242">
        <v>4</v>
      </c>
      <c r="B36" s="239" t="s">
        <v>486</v>
      </c>
      <c r="C36" s="241" t="s">
        <v>485</v>
      </c>
      <c r="D36" s="240" t="s">
        <v>38</v>
      </c>
      <c r="E36" s="239">
        <v>5</v>
      </c>
      <c r="F36" s="238">
        <v>0</v>
      </c>
      <c r="G36" s="237">
        <f>ROUND(E36*F36,2)</f>
        <v>0</v>
      </c>
    </row>
    <row r="37" spans="1:7" ht="12.75">
      <c r="A37" s="242">
        <v>5</v>
      </c>
      <c r="B37" s="239" t="s">
        <v>484</v>
      </c>
      <c r="C37" s="241" t="s">
        <v>483</v>
      </c>
      <c r="D37" s="240" t="s">
        <v>38</v>
      </c>
      <c r="E37" s="239">
        <v>4</v>
      </c>
      <c r="F37" s="238">
        <v>0</v>
      </c>
      <c r="G37" s="237">
        <f>ROUND(E37*F37,2)</f>
        <v>0</v>
      </c>
    </row>
    <row r="38" spans="1:7" ht="12.75">
      <c r="A38" s="242">
        <v>6</v>
      </c>
      <c r="B38" s="239" t="s">
        <v>482</v>
      </c>
      <c r="C38" s="241" t="s">
        <v>481</v>
      </c>
      <c r="D38" s="240" t="s">
        <v>38</v>
      </c>
      <c r="E38" s="239">
        <v>2</v>
      </c>
      <c r="F38" s="238">
        <v>0</v>
      </c>
      <c r="G38" s="237">
        <f>ROUND(E38*F38,2)</f>
        <v>0</v>
      </c>
    </row>
    <row r="39" spans="1:7" ht="12.75">
      <c r="A39" s="242">
        <v>7</v>
      </c>
      <c r="B39" s="239" t="s">
        <v>480</v>
      </c>
      <c r="C39" s="241" t="s">
        <v>479</v>
      </c>
      <c r="D39" s="240" t="s">
        <v>38</v>
      </c>
      <c r="E39" s="239">
        <v>9</v>
      </c>
      <c r="F39" s="238">
        <v>0</v>
      </c>
      <c r="G39" s="237">
        <f>ROUND(E39*F39,2)</f>
        <v>0</v>
      </c>
    </row>
    <row r="40" spans="1:7" ht="12.75">
      <c r="A40" s="242">
        <v>8</v>
      </c>
      <c r="B40" s="239" t="s">
        <v>478</v>
      </c>
      <c r="C40" s="241" t="s">
        <v>477</v>
      </c>
      <c r="D40" s="240" t="s">
        <v>38</v>
      </c>
      <c r="E40" s="239">
        <v>1</v>
      </c>
      <c r="F40" s="238">
        <v>0</v>
      </c>
      <c r="G40" s="237">
        <f>ROUND(E40*F40,2)</f>
        <v>0</v>
      </c>
    </row>
    <row r="41" spans="1:7" ht="12.75">
      <c r="A41" s="242">
        <v>9</v>
      </c>
      <c r="B41" s="239" t="s">
        <v>476</v>
      </c>
      <c r="C41" s="241" t="s">
        <v>475</v>
      </c>
      <c r="D41" s="240" t="s">
        <v>38</v>
      </c>
      <c r="E41" s="239">
        <v>1</v>
      </c>
      <c r="F41" s="238">
        <v>0</v>
      </c>
      <c r="G41" s="237">
        <f>ROUND(E41*F41,2)</f>
        <v>0</v>
      </c>
    </row>
    <row r="42" spans="1:7" ht="12.75">
      <c r="A42" s="242">
        <v>10</v>
      </c>
      <c r="B42" s="239" t="s">
        <v>474</v>
      </c>
      <c r="C42" s="241" t="s">
        <v>473</v>
      </c>
      <c r="D42" s="240" t="s">
        <v>38</v>
      </c>
      <c r="E42" s="239">
        <v>1</v>
      </c>
      <c r="F42" s="238">
        <v>0</v>
      </c>
      <c r="G42" s="237">
        <f>ROUND(E42*F42,2)</f>
        <v>0</v>
      </c>
    </row>
    <row r="43" spans="1:7" ht="12.75">
      <c r="A43" s="242">
        <v>11</v>
      </c>
      <c r="B43" s="239" t="s">
        <v>472</v>
      </c>
      <c r="C43" s="241" t="s">
        <v>471</v>
      </c>
      <c r="D43" s="240" t="s">
        <v>38</v>
      </c>
      <c r="E43" s="239">
        <v>3</v>
      </c>
      <c r="F43" s="238">
        <v>0</v>
      </c>
      <c r="G43" s="237">
        <f>ROUND(E43*F43,2)</f>
        <v>0</v>
      </c>
    </row>
    <row r="44" spans="1:7" ht="12.75">
      <c r="A44" s="242">
        <v>12</v>
      </c>
      <c r="B44" s="239" t="s">
        <v>470</v>
      </c>
      <c r="C44" s="241" t="s">
        <v>469</v>
      </c>
      <c r="D44" s="240" t="s">
        <v>38</v>
      </c>
      <c r="E44" s="239">
        <v>6</v>
      </c>
      <c r="F44" s="238">
        <v>0</v>
      </c>
      <c r="G44" s="237">
        <f>ROUND(E44*F44,2)</f>
        <v>0</v>
      </c>
    </row>
    <row r="45" spans="1:7" ht="12.75">
      <c r="A45" s="242">
        <v>13</v>
      </c>
      <c r="B45" s="239" t="s">
        <v>468</v>
      </c>
      <c r="C45" s="241" t="s">
        <v>467</v>
      </c>
      <c r="D45" s="240" t="s">
        <v>55</v>
      </c>
      <c r="E45" s="239">
        <v>5</v>
      </c>
      <c r="F45" s="238">
        <v>0</v>
      </c>
      <c r="G45" s="237">
        <f>ROUND(E45*F45,2)</f>
        <v>0</v>
      </c>
    </row>
    <row r="46" spans="1:7" ht="12.75">
      <c r="A46" s="242">
        <v>14</v>
      </c>
      <c r="B46" s="239" t="s">
        <v>465</v>
      </c>
      <c r="C46" s="241" t="s">
        <v>466</v>
      </c>
      <c r="D46" s="240" t="s">
        <v>55</v>
      </c>
      <c r="E46" s="239">
        <v>40</v>
      </c>
      <c r="F46" s="238">
        <v>0</v>
      </c>
      <c r="G46" s="237">
        <f>ROUND(E46*F46,2)</f>
        <v>0</v>
      </c>
    </row>
    <row r="47" spans="1:7" ht="12.75">
      <c r="A47" s="242">
        <v>15</v>
      </c>
      <c r="B47" s="239" t="s">
        <v>465</v>
      </c>
      <c r="C47" s="241" t="s">
        <v>464</v>
      </c>
      <c r="D47" s="240" t="s">
        <v>55</v>
      </c>
      <c r="E47" s="239">
        <v>14</v>
      </c>
      <c r="F47" s="238">
        <v>0</v>
      </c>
      <c r="G47" s="237">
        <f>ROUND(E47*F47,2)</f>
        <v>0</v>
      </c>
    </row>
    <row r="48" spans="1:7" ht="12.75">
      <c r="A48" s="242">
        <v>16</v>
      </c>
      <c r="B48" s="239" t="s">
        <v>463</v>
      </c>
      <c r="C48" s="241" t="s">
        <v>462</v>
      </c>
      <c r="D48" s="240" t="s">
        <v>55</v>
      </c>
      <c r="E48" s="239">
        <v>45</v>
      </c>
      <c r="F48" s="238">
        <v>0</v>
      </c>
      <c r="G48" s="237">
        <f>ROUND(E48*F48,2)</f>
        <v>0</v>
      </c>
    </row>
    <row r="49" spans="1:7" ht="25.5">
      <c r="A49" s="242">
        <v>17</v>
      </c>
      <c r="B49" s="239" t="s">
        <v>539</v>
      </c>
      <c r="C49" s="241" t="s">
        <v>538</v>
      </c>
      <c r="D49" s="240" t="s">
        <v>55</v>
      </c>
      <c r="E49" s="239">
        <v>7</v>
      </c>
      <c r="F49" s="238">
        <v>0</v>
      </c>
      <c r="G49" s="237">
        <f>ROUND(E49*F49,2)</f>
        <v>0</v>
      </c>
    </row>
    <row r="50" spans="1:7" ht="12.75">
      <c r="A50" s="242">
        <v>18</v>
      </c>
      <c r="B50" s="239" t="s">
        <v>461</v>
      </c>
      <c r="C50" s="241" t="s">
        <v>460</v>
      </c>
      <c r="D50" s="240" t="s">
        <v>55</v>
      </c>
      <c r="E50" s="239">
        <v>6</v>
      </c>
      <c r="F50" s="238">
        <v>0</v>
      </c>
      <c r="G50" s="237">
        <f>ROUND(E50*F50,2)</f>
        <v>0</v>
      </c>
    </row>
    <row r="51" spans="1:7" ht="12.75">
      <c r="A51" s="242">
        <v>19</v>
      </c>
      <c r="B51" s="239" t="s">
        <v>459</v>
      </c>
      <c r="C51" s="241" t="s">
        <v>458</v>
      </c>
      <c r="D51" s="240" t="s">
        <v>256</v>
      </c>
      <c r="E51" s="239">
        <v>4</v>
      </c>
      <c r="F51" s="238">
        <v>0</v>
      </c>
      <c r="G51" s="237">
        <f>ROUND(E51*F51,2)</f>
        <v>0</v>
      </c>
    </row>
    <row r="52" spans="1:7" ht="12.75">
      <c r="A52" s="242">
        <v>20</v>
      </c>
      <c r="B52" s="239" t="s">
        <v>537</v>
      </c>
      <c r="C52" s="241" t="s">
        <v>536</v>
      </c>
      <c r="D52" s="240" t="s">
        <v>256</v>
      </c>
      <c r="E52" s="239">
        <v>2</v>
      </c>
      <c r="F52" s="238">
        <v>0</v>
      </c>
      <c r="G52" s="237">
        <f>ROUND(E52*F52,2)</f>
        <v>0</v>
      </c>
    </row>
    <row r="53" spans="1:7" ht="12.75">
      <c r="A53" s="242">
        <v>21</v>
      </c>
      <c r="B53" s="239" t="s">
        <v>420</v>
      </c>
      <c r="C53" s="241" t="s">
        <v>419</v>
      </c>
      <c r="D53" s="240" t="s">
        <v>55</v>
      </c>
      <c r="E53" s="239">
        <v>6</v>
      </c>
      <c r="F53" s="238">
        <v>0</v>
      </c>
      <c r="G53" s="237">
        <f>ROUND(E53*F53,2)</f>
        <v>0</v>
      </c>
    </row>
    <row r="54" spans="1:7" ht="12.75">
      <c r="A54" s="242">
        <v>22</v>
      </c>
      <c r="B54" s="239" t="s">
        <v>418</v>
      </c>
      <c r="C54" s="241" t="s">
        <v>417</v>
      </c>
      <c r="D54" s="240" t="s">
        <v>38</v>
      </c>
      <c r="E54" s="239">
        <v>1</v>
      </c>
      <c r="F54" s="238">
        <v>0</v>
      </c>
      <c r="G54" s="237">
        <f>ROUND(E54*F54,2)</f>
        <v>0</v>
      </c>
    </row>
    <row r="55" spans="1:7" ht="12.75">
      <c r="A55" s="242">
        <v>23</v>
      </c>
      <c r="B55" s="239" t="s">
        <v>408</v>
      </c>
      <c r="C55" s="241" t="s">
        <v>407</v>
      </c>
      <c r="D55" s="240" t="s">
        <v>165</v>
      </c>
      <c r="E55" s="239">
        <v>3</v>
      </c>
      <c r="F55" s="238">
        <f>ROUND(SUM(G33:G54)/100,2)</f>
        <v>0</v>
      </c>
      <c r="G55" s="237">
        <f>ROUND(E55*F55,2)</f>
        <v>0</v>
      </c>
    </row>
    <row r="56" spans="1:7" ht="12.75">
      <c r="A56" s="242">
        <v>24</v>
      </c>
      <c r="B56" s="239" t="s">
        <v>457</v>
      </c>
      <c r="C56" s="241" t="s">
        <v>456</v>
      </c>
      <c r="D56" s="240" t="s">
        <v>165</v>
      </c>
      <c r="E56" s="239">
        <v>6</v>
      </c>
      <c r="F56" s="238">
        <f>ROUND(SUM(G33:G55)/100,2)</f>
        <v>0</v>
      </c>
      <c r="G56" s="237">
        <f>ROUND(E56*F56,2)</f>
        <v>0</v>
      </c>
    </row>
    <row r="57" spans="1:7" ht="12.75">
      <c r="A57" s="236"/>
      <c r="B57" s="235" t="s">
        <v>362</v>
      </c>
      <c r="C57" s="235" t="s">
        <v>455</v>
      </c>
      <c r="D57" s="234"/>
      <c r="E57" s="234"/>
      <c r="F57" s="234"/>
      <c r="G57" s="233">
        <f>SUM(G33:G56)</f>
        <v>0</v>
      </c>
    </row>
    <row r="58" spans="1:7" ht="12.75"/>
    <row r="59" spans="1:7" ht="12.75">
      <c r="B59" s="246" t="s">
        <v>21</v>
      </c>
      <c r="C59" s="246" t="s">
        <v>449</v>
      </c>
    </row>
    <row r="60" spans="1:7" ht="12.75">
      <c r="A60" s="245" t="s">
        <v>374</v>
      </c>
      <c r="B60" s="244" t="s">
        <v>373</v>
      </c>
      <c r="C60" s="244" t="s">
        <v>372</v>
      </c>
      <c r="D60" s="244" t="s">
        <v>371</v>
      </c>
      <c r="E60" s="244" t="s">
        <v>370</v>
      </c>
      <c r="F60" s="244" t="s">
        <v>369</v>
      </c>
      <c r="G60" s="243" t="s">
        <v>368</v>
      </c>
    </row>
    <row r="61" spans="1:7" ht="12.75">
      <c r="A61" s="242">
        <v>1</v>
      </c>
      <c r="B61" s="239" t="s">
        <v>454</v>
      </c>
      <c r="C61" s="241" t="s">
        <v>535</v>
      </c>
      <c r="D61" s="240" t="s">
        <v>38</v>
      </c>
      <c r="E61" s="239">
        <v>1</v>
      </c>
      <c r="F61" s="238">
        <v>0</v>
      </c>
      <c r="G61" s="237">
        <f>ROUND(E61*F61,2)</f>
        <v>0</v>
      </c>
    </row>
    <row r="62" spans="1:7" ht="12.75">
      <c r="A62" s="242">
        <v>2</v>
      </c>
      <c r="B62" s="239" t="s">
        <v>453</v>
      </c>
      <c r="C62" s="241" t="s">
        <v>534</v>
      </c>
      <c r="D62" s="240" t="s">
        <v>38</v>
      </c>
      <c r="E62" s="239">
        <v>2</v>
      </c>
      <c r="F62" s="238">
        <v>0</v>
      </c>
      <c r="G62" s="237">
        <f>ROUND(E62*F62,2)</f>
        <v>0</v>
      </c>
    </row>
    <row r="63" spans="1:7" ht="12.75">
      <c r="A63" s="242">
        <v>3</v>
      </c>
      <c r="B63" s="239" t="s">
        <v>452</v>
      </c>
      <c r="C63" s="241" t="s">
        <v>533</v>
      </c>
      <c r="D63" s="240" t="s">
        <v>38</v>
      </c>
      <c r="E63" s="239">
        <v>2</v>
      </c>
      <c r="F63" s="238">
        <v>0</v>
      </c>
      <c r="G63" s="237">
        <f>ROUND(E63*F63,2)</f>
        <v>0</v>
      </c>
    </row>
    <row r="64" spans="1:7" ht="12.75">
      <c r="A64" s="242">
        <v>4</v>
      </c>
      <c r="B64" s="239" t="s">
        <v>451</v>
      </c>
      <c r="C64" s="241" t="s">
        <v>450</v>
      </c>
      <c r="D64" s="240" t="s">
        <v>38</v>
      </c>
      <c r="E64" s="239">
        <v>2</v>
      </c>
      <c r="F64" s="238">
        <v>0</v>
      </c>
      <c r="G64" s="237">
        <f>ROUND(E64*F64,2)</f>
        <v>0</v>
      </c>
    </row>
    <row r="65" spans="1:7" ht="12.75">
      <c r="A65" s="242">
        <v>5</v>
      </c>
      <c r="B65" s="239" t="s">
        <v>451</v>
      </c>
      <c r="C65" s="241" t="s">
        <v>532</v>
      </c>
      <c r="D65" s="240" t="s">
        <v>38</v>
      </c>
      <c r="E65" s="239">
        <v>1</v>
      </c>
      <c r="F65" s="238">
        <v>0</v>
      </c>
      <c r="G65" s="237">
        <f>ROUND(E65*F65,2)</f>
        <v>0</v>
      </c>
    </row>
    <row r="66" spans="1:7" ht="12.75">
      <c r="A66" s="242">
        <v>6</v>
      </c>
      <c r="B66" s="239" t="s">
        <v>408</v>
      </c>
      <c r="C66" s="241" t="s">
        <v>407</v>
      </c>
      <c r="D66" s="240" t="s">
        <v>165</v>
      </c>
      <c r="E66" s="239">
        <v>3</v>
      </c>
      <c r="F66" s="238">
        <f>ROUND(SUM(G61:G65)/100,2)</f>
        <v>0</v>
      </c>
      <c r="G66" s="237">
        <f>ROUND(E66*F66,2)</f>
        <v>0</v>
      </c>
    </row>
    <row r="67" spans="1:7" ht="12.75">
      <c r="A67" s="242">
        <v>7</v>
      </c>
      <c r="B67" s="239" t="s">
        <v>406</v>
      </c>
      <c r="C67" s="241" t="s">
        <v>405</v>
      </c>
      <c r="D67" s="240" t="s">
        <v>165</v>
      </c>
      <c r="E67" s="239">
        <v>3</v>
      </c>
      <c r="F67" s="238">
        <f>ROUND(SUM(G61:G66)/100,2)</f>
        <v>0</v>
      </c>
      <c r="G67" s="237">
        <f>ROUND(E67*F67,2)</f>
        <v>0</v>
      </c>
    </row>
    <row r="68" spans="1:7" ht="12.75">
      <c r="A68" s="242">
        <v>8</v>
      </c>
      <c r="B68" s="239" t="s">
        <v>404</v>
      </c>
      <c r="C68" s="241" t="s">
        <v>403</v>
      </c>
      <c r="D68" s="240" t="s">
        <v>165</v>
      </c>
      <c r="E68" s="239">
        <v>1</v>
      </c>
      <c r="F68" s="238">
        <f>F67</f>
        <v>0</v>
      </c>
      <c r="G68" s="237">
        <f>ROUND(E68*F68,2)</f>
        <v>0</v>
      </c>
    </row>
    <row r="69" spans="1:7" ht="12.75">
      <c r="A69" s="236"/>
      <c r="B69" s="235" t="s">
        <v>362</v>
      </c>
      <c r="C69" s="235" t="s">
        <v>449</v>
      </c>
      <c r="D69" s="234"/>
      <c r="E69" s="234"/>
      <c r="F69" s="234"/>
      <c r="G69" s="233">
        <f>SUM(G61:G68)</f>
        <v>0</v>
      </c>
    </row>
    <row r="70" spans="1:7" ht="12.75"/>
    <row r="71" spans="1:7" ht="12.75">
      <c r="B71" s="246" t="s">
        <v>21</v>
      </c>
      <c r="C71" s="246" t="s">
        <v>421</v>
      </c>
    </row>
    <row r="72" spans="1:7" ht="12.75">
      <c r="A72" s="245" t="s">
        <v>374</v>
      </c>
      <c r="B72" s="244" t="s">
        <v>373</v>
      </c>
      <c r="C72" s="244" t="s">
        <v>372</v>
      </c>
      <c r="D72" s="244" t="s">
        <v>371</v>
      </c>
      <c r="E72" s="244" t="s">
        <v>370</v>
      </c>
      <c r="F72" s="244" t="s">
        <v>369</v>
      </c>
      <c r="G72" s="243" t="s">
        <v>368</v>
      </c>
    </row>
    <row r="73" spans="1:7" ht="12.75">
      <c r="A73" s="242">
        <v>1</v>
      </c>
      <c r="B73" s="239" t="s">
        <v>447</v>
      </c>
      <c r="C73" s="241" t="s">
        <v>448</v>
      </c>
      <c r="D73" s="240" t="s">
        <v>55</v>
      </c>
      <c r="E73" s="239">
        <v>40</v>
      </c>
      <c r="F73" s="238">
        <v>0</v>
      </c>
      <c r="G73" s="237">
        <f>ROUND(E73*F73,2)</f>
        <v>0</v>
      </c>
    </row>
    <row r="74" spans="1:7" ht="12.75">
      <c r="A74" s="242">
        <v>2</v>
      </c>
      <c r="B74" s="239" t="s">
        <v>447</v>
      </c>
      <c r="C74" s="241" t="s">
        <v>446</v>
      </c>
      <c r="D74" s="240" t="s">
        <v>55</v>
      </c>
      <c r="E74" s="239">
        <v>14</v>
      </c>
      <c r="F74" s="238">
        <v>0</v>
      </c>
      <c r="G74" s="237">
        <f>ROUND(E74*F74,2)</f>
        <v>0</v>
      </c>
    </row>
    <row r="75" spans="1:7" ht="12.75">
      <c r="A75" s="242">
        <v>3</v>
      </c>
      <c r="B75" s="239" t="s">
        <v>445</v>
      </c>
      <c r="C75" s="241" t="s">
        <v>444</v>
      </c>
      <c r="D75" s="240" t="s">
        <v>55</v>
      </c>
      <c r="E75" s="239">
        <v>45</v>
      </c>
      <c r="F75" s="238">
        <v>0</v>
      </c>
      <c r="G75" s="237">
        <f>ROUND(E75*F75,2)</f>
        <v>0</v>
      </c>
    </row>
    <row r="76" spans="1:7" ht="12.75">
      <c r="A76" s="242">
        <v>4</v>
      </c>
      <c r="B76" s="239" t="s">
        <v>531</v>
      </c>
      <c r="C76" s="241" t="s">
        <v>530</v>
      </c>
      <c r="D76" s="240" t="s">
        <v>55</v>
      </c>
      <c r="E76" s="239">
        <v>7</v>
      </c>
      <c r="F76" s="238">
        <v>0</v>
      </c>
      <c r="G76" s="237">
        <f>ROUND(E76*F76,2)</f>
        <v>0</v>
      </c>
    </row>
    <row r="77" spans="1:7" ht="12.75">
      <c r="A77" s="242">
        <v>5</v>
      </c>
      <c r="B77" s="239" t="s">
        <v>443</v>
      </c>
      <c r="C77" s="241" t="s">
        <v>442</v>
      </c>
      <c r="D77" s="240" t="s">
        <v>55</v>
      </c>
      <c r="E77" s="239">
        <v>6</v>
      </c>
      <c r="F77" s="238">
        <v>0</v>
      </c>
      <c r="G77" s="237">
        <f>ROUND(E77*F77,2)</f>
        <v>0</v>
      </c>
    </row>
    <row r="78" spans="1:7" ht="12.75">
      <c r="A78" s="242">
        <v>6</v>
      </c>
      <c r="B78" s="239" t="s">
        <v>441</v>
      </c>
      <c r="C78" s="241" t="s">
        <v>440</v>
      </c>
      <c r="D78" s="240" t="s">
        <v>55</v>
      </c>
      <c r="E78" s="239">
        <v>15</v>
      </c>
      <c r="F78" s="238">
        <v>0</v>
      </c>
      <c r="G78" s="237">
        <f>ROUND(E78*F78,2)</f>
        <v>0</v>
      </c>
    </row>
    <row r="79" spans="1:7" ht="12.75">
      <c r="A79" s="242">
        <v>7</v>
      </c>
      <c r="B79" s="239" t="s">
        <v>415</v>
      </c>
      <c r="C79" s="241" t="s">
        <v>416</v>
      </c>
      <c r="D79" s="240" t="s">
        <v>55</v>
      </c>
      <c r="E79" s="239">
        <v>10</v>
      </c>
      <c r="F79" s="238">
        <v>0</v>
      </c>
      <c r="G79" s="237">
        <f>ROUND(E79*F79,2)</f>
        <v>0</v>
      </c>
    </row>
    <row r="80" spans="1:7" ht="12.75">
      <c r="A80" s="242">
        <v>8</v>
      </c>
      <c r="B80" s="239" t="s">
        <v>439</v>
      </c>
      <c r="C80" s="241" t="s">
        <v>438</v>
      </c>
      <c r="D80" s="240" t="s">
        <v>38</v>
      </c>
      <c r="E80" s="239">
        <v>2</v>
      </c>
      <c r="F80" s="238">
        <v>0</v>
      </c>
      <c r="G80" s="237">
        <f>ROUND(E80*F80,2)</f>
        <v>0</v>
      </c>
    </row>
    <row r="81" spans="1:7" ht="12.75">
      <c r="A81" s="242">
        <v>9</v>
      </c>
      <c r="B81" s="239" t="s">
        <v>437</v>
      </c>
      <c r="C81" s="241" t="s">
        <v>436</v>
      </c>
      <c r="D81" s="240" t="s">
        <v>38</v>
      </c>
      <c r="E81" s="239">
        <v>4</v>
      </c>
      <c r="F81" s="238">
        <v>0</v>
      </c>
      <c r="G81" s="237">
        <f>ROUND(E81*F81,2)</f>
        <v>0</v>
      </c>
    </row>
    <row r="82" spans="1:7" ht="12.75">
      <c r="A82" s="242">
        <v>10</v>
      </c>
      <c r="B82" s="239" t="s">
        <v>435</v>
      </c>
      <c r="C82" s="241" t="s">
        <v>434</v>
      </c>
      <c r="D82" s="240" t="s">
        <v>38</v>
      </c>
      <c r="E82" s="239">
        <v>9</v>
      </c>
      <c r="F82" s="238">
        <v>0</v>
      </c>
      <c r="G82" s="237">
        <f>ROUND(E82*F82,2)</f>
        <v>0</v>
      </c>
    </row>
    <row r="83" spans="1:7" ht="12.75">
      <c r="A83" s="242">
        <v>11</v>
      </c>
      <c r="B83" s="239" t="s">
        <v>433</v>
      </c>
      <c r="C83" s="241" t="s">
        <v>432</v>
      </c>
      <c r="D83" s="240" t="s">
        <v>38</v>
      </c>
      <c r="E83" s="239">
        <v>1</v>
      </c>
      <c r="F83" s="238">
        <v>0</v>
      </c>
      <c r="G83" s="237">
        <f>ROUND(E83*F83,2)</f>
        <v>0</v>
      </c>
    </row>
    <row r="84" spans="1:7" ht="12.75">
      <c r="A84" s="242">
        <v>12</v>
      </c>
      <c r="B84" s="239" t="s">
        <v>414</v>
      </c>
      <c r="C84" s="241" t="s">
        <v>413</v>
      </c>
      <c r="D84" s="240" t="s">
        <v>38</v>
      </c>
      <c r="E84" s="239">
        <v>1</v>
      </c>
      <c r="F84" s="238">
        <v>0</v>
      </c>
      <c r="G84" s="237">
        <f>ROUND(E84*F84,2)</f>
        <v>0</v>
      </c>
    </row>
    <row r="85" spans="1:7" ht="12.75">
      <c r="A85" s="242">
        <v>13</v>
      </c>
      <c r="B85" s="239" t="s">
        <v>431</v>
      </c>
      <c r="C85" s="241" t="s">
        <v>430</v>
      </c>
      <c r="D85" s="240" t="s">
        <v>55</v>
      </c>
      <c r="E85" s="239">
        <v>4</v>
      </c>
      <c r="F85" s="238">
        <v>0</v>
      </c>
      <c r="G85" s="237">
        <f>ROUND(E85*F85,2)</f>
        <v>0</v>
      </c>
    </row>
    <row r="86" spans="1:7" ht="12.75">
      <c r="A86" s="242">
        <v>14</v>
      </c>
      <c r="B86" s="239" t="s">
        <v>412</v>
      </c>
      <c r="C86" s="241" t="s">
        <v>411</v>
      </c>
      <c r="D86" s="240" t="s">
        <v>55</v>
      </c>
      <c r="E86" s="239">
        <v>15</v>
      </c>
      <c r="F86" s="238">
        <v>0</v>
      </c>
      <c r="G86" s="237">
        <f>ROUND(E86*F86,2)</f>
        <v>0</v>
      </c>
    </row>
    <row r="87" spans="1:7" ht="12.75">
      <c r="A87" s="242">
        <v>15</v>
      </c>
      <c r="B87" s="239" t="s">
        <v>410</v>
      </c>
      <c r="C87" s="241" t="s">
        <v>409</v>
      </c>
      <c r="D87" s="240" t="s">
        <v>38</v>
      </c>
      <c r="E87" s="239">
        <v>17</v>
      </c>
      <c r="F87" s="238">
        <v>0</v>
      </c>
      <c r="G87" s="237">
        <f>ROUND(E87*F87,2)</f>
        <v>0</v>
      </c>
    </row>
    <row r="88" spans="1:7" ht="12.75">
      <c r="A88" s="242">
        <v>16</v>
      </c>
      <c r="B88" s="239" t="s">
        <v>429</v>
      </c>
      <c r="C88" s="241" t="s">
        <v>428</v>
      </c>
      <c r="D88" s="240" t="s">
        <v>38</v>
      </c>
      <c r="E88" s="239">
        <v>8</v>
      </c>
      <c r="F88" s="238">
        <v>0</v>
      </c>
      <c r="G88" s="237">
        <f>ROUND(E88*F88,2)</f>
        <v>0</v>
      </c>
    </row>
    <row r="89" spans="1:7" ht="12.75">
      <c r="A89" s="242">
        <v>17</v>
      </c>
      <c r="B89" s="239" t="s">
        <v>427</v>
      </c>
      <c r="C89" s="241" t="s">
        <v>426</v>
      </c>
      <c r="D89" s="240" t="s">
        <v>38</v>
      </c>
      <c r="E89" s="239">
        <v>1</v>
      </c>
      <c r="F89" s="238">
        <v>0</v>
      </c>
      <c r="G89" s="237">
        <f>ROUND(E89*F89,2)</f>
        <v>0</v>
      </c>
    </row>
    <row r="90" spans="1:7" ht="12.75">
      <c r="A90" s="242">
        <v>18</v>
      </c>
      <c r="B90" s="239" t="s">
        <v>529</v>
      </c>
      <c r="C90" s="241" t="s">
        <v>528</v>
      </c>
      <c r="D90" s="240" t="s">
        <v>38</v>
      </c>
      <c r="E90" s="239">
        <v>2</v>
      </c>
      <c r="F90" s="238">
        <v>0</v>
      </c>
      <c r="G90" s="237">
        <f>ROUND(E90*F90,2)</f>
        <v>0</v>
      </c>
    </row>
    <row r="91" spans="1:7" ht="12.75">
      <c r="A91" s="242">
        <v>19</v>
      </c>
      <c r="B91" s="239" t="s">
        <v>425</v>
      </c>
      <c r="C91" s="241" t="s">
        <v>424</v>
      </c>
      <c r="D91" s="240" t="s">
        <v>256</v>
      </c>
      <c r="E91" s="239">
        <v>4</v>
      </c>
      <c r="F91" s="238">
        <v>0</v>
      </c>
      <c r="G91" s="237">
        <f>ROUND(E91*F91,2)</f>
        <v>0</v>
      </c>
    </row>
    <row r="92" spans="1:7" ht="12.75">
      <c r="A92" s="242">
        <v>20</v>
      </c>
      <c r="B92" s="239" t="s">
        <v>423</v>
      </c>
      <c r="C92" s="241" t="s">
        <v>422</v>
      </c>
      <c r="D92" s="240" t="s">
        <v>256</v>
      </c>
      <c r="E92" s="239">
        <v>4</v>
      </c>
      <c r="F92" s="238">
        <v>0</v>
      </c>
      <c r="G92" s="237">
        <f>ROUND(E92*F92,2)</f>
        <v>0</v>
      </c>
    </row>
    <row r="93" spans="1:7" ht="12.75">
      <c r="A93" s="242">
        <v>21</v>
      </c>
      <c r="B93" s="239" t="s">
        <v>408</v>
      </c>
      <c r="C93" s="241" t="s">
        <v>407</v>
      </c>
      <c r="D93" s="240" t="s">
        <v>165</v>
      </c>
      <c r="E93" s="239">
        <v>3</v>
      </c>
      <c r="F93" s="238">
        <f>ROUND(SUM(G73:G92)/100,2)</f>
        <v>0</v>
      </c>
      <c r="G93" s="237">
        <f>ROUND(E93*F93,2)</f>
        <v>0</v>
      </c>
    </row>
    <row r="94" spans="1:7" ht="12.75">
      <c r="A94" s="242">
        <v>22</v>
      </c>
      <c r="B94" s="239" t="s">
        <v>406</v>
      </c>
      <c r="C94" s="241" t="s">
        <v>405</v>
      </c>
      <c r="D94" s="240" t="s">
        <v>165</v>
      </c>
      <c r="E94" s="239">
        <v>3</v>
      </c>
      <c r="F94" s="238">
        <f>ROUND(SUM(G73:G93)/100,2)</f>
        <v>0</v>
      </c>
      <c r="G94" s="237">
        <f>ROUND(E94*F94,2)</f>
        <v>0</v>
      </c>
    </row>
    <row r="95" spans="1:7" ht="12.75">
      <c r="A95" s="242">
        <v>23</v>
      </c>
      <c r="B95" s="239" t="s">
        <v>404</v>
      </c>
      <c r="C95" s="241" t="s">
        <v>403</v>
      </c>
      <c r="D95" s="240" t="s">
        <v>165</v>
      </c>
      <c r="E95" s="239">
        <v>1</v>
      </c>
      <c r="F95" s="238">
        <f>F94</f>
        <v>0</v>
      </c>
      <c r="G95" s="237">
        <f>ROUND(E95*F95,2)</f>
        <v>0</v>
      </c>
    </row>
    <row r="96" spans="1:7" ht="12.75">
      <c r="A96" s="236"/>
      <c r="B96" s="235" t="s">
        <v>362</v>
      </c>
      <c r="C96" s="235" t="s">
        <v>421</v>
      </c>
      <c r="D96" s="234"/>
      <c r="E96" s="234"/>
      <c r="F96" s="234"/>
      <c r="G96" s="233">
        <f>SUM(G73:G95)</f>
        <v>0</v>
      </c>
    </row>
    <row r="97" spans="1:7" ht="12.75"/>
    <row r="98" spans="1:7" ht="12.75">
      <c r="B98" s="246" t="s">
        <v>21</v>
      </c>
      <c r="C98" s="246" t="s">
        <v>386</v>
      </c>
    </row>
    <row r="99" spans="1:7" ht="12.75">
      <c r="A99" s="245" t="s">
        <v>374</v>
      </c>
      <c r="B99" s="244" t="s">
        <v>373</v>
      </c>
      <c r="C99" s="244" t="s">
        <v>372</v>
      </c>
      <c r="D99" s="244" t="s">
        <v>371</v>
      </c>
      <c r="E99" s="244" t="s">
        <v>370</v>
      </c>
      <c r="F99" s="244" t="s">
        <v>369</v>
      </c>
      <c r="G99" s="243" t="s">
        <v>368</v>
      </c>
    </row>
    <row r="100" spans="1:7" ht="12.75">
      <c r="A100" s="242">
        <v>1</v>
      </c>
      <c r="B100" s="239" t="s">
        <v>402</v>
      </c>
      <c r="C100" s="241" t="s">
        <v>401</v>
      </c>
      <c r="D100" s="240" t="s">
        <v>38</v>
      </c>
      <c r="E100" s="239">
        <v>4</v>
      </c>
      <c r="F100" s="238">
        <v>0</v>
      </c>
      <c r="G100" s="237">
        <f>ROUND(E100*F100,2)</f>
        <v>0</v>
      </c>
    </row>
    <row r="101" spans="1:7" ht="25.5">
      <c r="A101" s="242">
        <v>2</v>
      </c>
      <c r="B101" s="239" t="s">
        <v>400</v>
      </c>
      <c r="C101" s="241" t="s">
        <v>399</v>
      </c>
      <c r="D101" s="240" t="s">
        <v>38</v>
      </c>
      <c r="E101" s="239">
        <v>1</v>
      </c>
      <c r="F101" s="238">
        <v>0</v>
      </c>
      <c r="G101" s="237">
        <f>ROUND(E101*F101,2)</f>
        <v>0</v>
      </c>
    </row>
    <row r="102" spans="1:7" ht="12.75">
      <c r="A102" s="242">
        <v>3</v>
      </c>
      <c r="B102" s="239" t="s">
        <v>398</v>
      </c>
      <c r="C102" s="241" t="s">
        <v>397</v>
      </c>
      <c r="D102" s="240" t="s">
        <v>38</v>
      </c>
      <c r="E102" s="239">
        <v>1</v>
      </c>
      <c r="F102" s="238">
        <v>0</v>
      </c>
      <c r="G102" s="237">
        <f>ROUND(E102*F102,2)</f>
        <v>0</v>
      </c>
    </row>
    <row r="103" spans="1:7" ht="12.75">
      <c r="A103" s="242">
        <v>4</v>
      </c>
      <c r="B103" s="239" t="s">
        <v>396</v>
      </c>
      <c r="C103" s="241" t="s">
        <v>395</v>
      </c>
      <c r="D103" s="240" t="s">
        <v>256</v>
      </c>
      <c r="E103" s="239">
        <v>1</v>
      </c>
      <c r="F103" s="238">
        <v>0</v>
      </c>
      <c r="G103" s="237">
        <f>ROUND(E103*F103,2)</f>
        <v>0</v>
      </c>
    </row>
    <row r="104" spans="1:7" ht="12.75">
      <c r="A104" s="242">
        <v>5</v>
      </c>
      <c r="B104" s="239" t="s">
        <v>394</v>
      </c>
      <c r="C104" s="241" t="s">
        <v>393</v>
      </c>
      <c r="D104" s="240" t="s">
        <v>256</v>
      </c>
      <c r="E104" s="239">
        <v>1</v>
      </c>
      <c r="F104" s="238">
        <v>0</v>
      </c>
      <c r="G104" s="237">
        <f>ROUND(E104*F104,2)</f>
        <v>0</v>
      </c>
    </row>
    <row r="105" spans="1:7" ht="12.75">
      <c r="A105" s="242">
        <v>6</v>
      </c>
      <c r="B105" s="239" t="s">
        <v>392</v>
      </c>
      <c r="C105" s="241" t="s">
        <v>391</v>
      </c>
      <c r="D105" s="240" t="s">
        <v>256</v>
      </c>
      <c r="E105" s="239">
        <v>1</v>
      </c>
      <c r="F105" s="238">
        <v>0</v>
      </c>
      <c r="G105" s="237">
        <f>ROUND(E105*F105,2)</f>
        <v>0</v>
      </c>
    </row>
    <row r="106" spans="1:7" ht="12.75">
      <c r="A106" s="242">
        <v>7</v>
      </c>
      <c r="B106" s="239" t="s">
        <v>390</v>
      </c>
      <c r="C106" s="241" t="s">
        <v>389</v>
      </c>
      <c r="D106" s="240" t="s">
        <v>256</v>
      </c>
      <c r="E106" s="239">
        <v>1</v>
      </c>
      <c r="F106" s="238">
        <v>0</v>
      </c>
      <c r="G106" s="237">
        <f>ROUND(E106*F106,2)</f>
        <v>0</v>
      </c>
    </row>
    <row r="107" spans="1:7" ht="12.75">
      <c r="A107" s="242">
        <v>8</v>
      </c>
      <c r="B107" s="239" t="s">
        <v>388</v>
      </c>
      <c r="C107" s="241" t="s">
        <v>387</v>
      </c>
      <c r="D107" s="240" t="s">
        <v>165</v>
      </c>
      <c r="E107" s="239">
        <v>40</v>
      </c>
      <c r="F107" s="238">
        <f>ROUND(SUM(G100:G106)/100,2)</f>
        <v>0</v>
      </c>
      <c r="G107" s="237">
        <f>ROUND(E107*F107,2)</f>
        <v>0</v>
      </c>
    </row>
    <row r="108" spans="1:7" ht="12.75">
      <c r="A108" s="236"/>
      <c r="B108" s="235" t="s">
        <v>362</v>
      </c>
      <c r="C108" s="235" t="s">
        <v>386</v>
      </c>
      <c r="D108" s="234"/>
      <c r="E108" s="234"/>
      <c r="F108" s="234"/>
      <c r="G108" s="233">
        <f>SUM(G100:G107)</f>
        <v>0</v>
      </c>
    </row>
    <row r="109" spans="1:7" ht="12.75"/>
    <row r="110" spans="1:7" ht="12.75">
      <c r="B110" s="246" t="s">
        <v>21</v>
      </c>
      <c r="C110" s="246" t="s">
        <v>375</v>
      </c>
    </row>
    <row r="111" spans="1:7" ht="12.75">
      <c r="A111" s="245" t="s">
        <v>374</v>
      </c>
      <c r="B111" s="244" t="s">
        <v>373</v>
      </c>
      <c r="C111" s="244" t="s">
        <v>372</v>
      </c>
      <c r="D111" s="244" t="s">
        <v>371</v>
      </c>
      <c r="E111" s="244" t="s">
        <v>370</v>
      </c>
      <c r="F111" s="244" t="s">
        <v>369</v>
      </c>
      <c r="G111" s="243" t="s">
        <v>368</v>
      </c>
    </row>
    <row r="112" spans="1:7" ht="12.75">
      <c r="A112" s="242">
        <v>1</v>
      </c>
      <c r="B112" s="239" t="s">
        <v>385</v>
      </c>
      <c r="C112" s="241" t="s">
        <v>384</v>
      </c>
      <c r="D112" s="240" t="s">
        <v>55</v>
      </c>
      <c r="E112" s="239">
        <v>36</v>
      </c>
      <c r="F112" s="238">
        <v>0</v>
      </c>
      <c r="G112" s="237">
        <f>ROUND(E112*F112,2)</f>
        <v>0</v>
      </c>
    </row>
    <row r="113" spans="1:7" ht="12.75">
      <c r="A113" s="242">
        <v>2</v>
      </c>
      <c r="B113" s="239" t="s">
        <v>383</v>
      </c>
      <c r="C113" s="241" t="s">
        <v>382</v>
      </c>
      <c r="D113" s="240" t="s">
        <v>38</v>
      </c>
      <c r="E113" s="239">
        <v>17</v>
      </c>
      <c r="F113" s="238">
        <v>0</v>
      </c>
      <c r="G113" s="237">
        <f>ROUND(E113*F113,2)</f>
        <v>0</v>
      </c>
    </row>
    <row r="114" spans="1:7" ht="12.75">
      <c r="A114" s="242">
        <v>3</v>
      </c>
      <c r="B114" s="239" t="s">
        <v>381</v>
      </c>
      <c r="C114" s="241" t="s">
        <v>380</v>
      </c>
      <c r="D114" s="240" t="s">
        <v>38</v>
      </c>
      <c r="E114" s="239">
        <v>8</v>
      </c>
      <c r="F114" s="238">
        <v>0</v>
      </c>
      <c r="G114" s="237">
        <f>ROUND(E114*F114,2)</f>
        <v>0</v>
      </c>
    </row>
    <row r="115" spans="1:7" ht="12.75">
      <c r="A115" s="242">
        <v>4</v>
      </c>
      <c r="B115" s="239" t="s">
        <v>379</v>
      </c>
      <c r="C115" s="241" t="s">
        <v>378</v>
      </c>
      <c r="D115" s="240" t="s">
        <v>55</v>
      </c>
      <c r="E115" s="239">
        <v>11</v>
      </c>
      <c r="F115" s="238">
        <v>0</v>
      </c>
      <c r="G115" s="237">
        <f>ROUND(E115*F115,2)</f>
        <v>0</v>
      </c>
    </row>
    <row r="116" spans="1:7" ht="12.75">
      <c r="A116" s="242">
        <v>5</v>
      </c>
      <c r="B116" s="239" t="s">
        <v>377</v>
      </c>
      <c r="C116" s="241" t="s">
        <v>376</v>
      </c>
      <c r="D116" s="240" t="s">
        <v>55</v>
      </c>
      <c r="E116" s="239">
        <v>25</v>
      </c>
      <c r="F116" s="238">
        <v>0</v>
      </c>
      <c r="G116" s="237">
        <f>ROUND(E116*F116,2)</f>
        <v>0</v>
      </c>
    </row>
    <row r="117" spans="1:7" ht="12.75">
      <c r="A117" s="236"/>
      <c r="B117" s="235" t="s">
        <v>362</v>
      </c>
      <c r="C117" s="235" t="s">
        <v>375</v>
      </c>
      <c r="D117" s="234"/>
      <c r="E117" s="234"/>
      <c r="F117" s="234"/>
      <c r="G117" s="233">
        <f>SUM(G112:G116)</f>
        <v>0</v>
      </c>
    </row>
    <row r="118" spans="1:7" ht="12.75"/>
    <row r="119" spans="1:7" ht="12.75">
      <c r="B119" s="246" t="s">
        <v>21</v>
      </c>
      <c r="C119" s="246" t="s">
        <v>361</v>
      </c>
    </row>
    <row r="120" spans="1:7" ht="12.75">
      <c r="A120" s="245" t="s">
        <v>374</v>
      </c>
      <c r="B120" s="244" t="s">
        <v>373</v>
      </c>
      <c r="C120" s="244" t="s">
        <v>372</v>
      </c>
      <c r="D120" s="244" t="s">
        <v>371</v>
      </c>
      <c r="E120" s="244" t="s">
        <v>370</v>
      </c>
      <c r="F120" s="244" t="s">
        <v>369</v>
      </c>
      <c r="G120" s="243" t="s">
        <v>368</v>
      </c>
    </row>
    <row r="121" spans="1:7" ht="12.75">
      <c r="A121" s="242">
        <v>1</v>
      </c>
      <c r="B121" s="239" t="s">
        <v>366</v>
      </c>
      <c r="C121" s="241" t="s">
        <v>365</v>
      </c>
      <c r="D121" s="240" t="s">
        <v>256</v>
      </c>
      <c r="E121" s="239">
        <v>1</v>
      </c>
      <c r="F121" s="238">
        <v>0</v>
      </c>
      <c r="G121" s="237">
        <f>ROUND(E121*F121,2)</f>
        <v>0</v>
      </c>
    </row>
    <row r="122" spans="1:7" ht="25.5">
      <c r="A122" s="242">
        <v>2</v>
      </c>
      <c r="B122" s="239" t="s">
        <v>366</v>
      </c>
      <c r="C122" s="241" t="s">
        <v>367</v>
      </c>
      <c r="D122" s="240" t="s">
        <v>256</v>
      </c>
      <c r="E122" s="239">
        <v>1</v>
      </c>
      <c r="F122" s="238">
        <v>0</v>
      </c>
      <c r="G122" s="237">
        <f>ROUND(E122*F122,2)</f>
        <v>0</v>
      </c>
    </row>
    <row r="123" spans="1:7" ht="12.75">
      <c r="A123" s="242">
        <v>3</v>
      </c>
      <c r="B123" s="239" t="s">
        <v>364</v>
      </c>
      <c r="C123" s="241" t="s">
        <v>363</v>
      </c>
      <c r="D123" s="240" t="s">
        <v>256</v>
      </c>
      <c r="E123" s="239">
        <v>1</v>
      </c>
      <c r="F123" s="238">
        <v>0</v>
      </c>
      <c r="G123" s="237">
        <f>ROUND(E123*F123,2)</f>
        <v>0</v>
      </c>
    </row>
    <row r="124" spans="1:7" ht="12.75">
      <c r="A124" s="236"/>
      <c r="B124" s="235" t="s">
        <v>362</v>
      </c>
      <c r="C124" s="235" t="s">
        <v>361</v>
      </c>
      <c r="D124" s="234"/>
      <c r="E124" s="234"/>
      <c r="F124" s="234"/>
      <c r="G124" s="233">
        <f>SUM(G121:G123)</f>
        <v>0</v>
      </c>
    </row>
  </sheetData>
  <mergeCells count="2">
    <mergeCell ref="C4:E4"/>
    <mergeCell ref="C28:E28"/>
  </mergeCells>
  <pageMargins left="0.7" right="0.7" top="0.78740157499999996" bottom="0.78740157499999996" header="0.3" footer="0.3"/>
  <pageSetup paperSize="9" fitToHeight="0" orientation="portrait"/>
  <headerFooter alignWithMargins="0">
    <oddHeader>&amp;R &amp;F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1. Krycí list rozpočtu</vt:lpstr>
      <vt:lpstr>POLOŽKOVÝ ROZPOČET STAVEBNÍ</vt:lpstr>
      <vt:lpstr>ZTI, VYTÁPĚNÍ</vt:lpstr>
      <vt:lpstr>ELEKTRO</vt:lpstr>
      <vt:lpstr>'1. Krycí list rozpočtu'!Názvy_tisku</vt:lpstr>
      <vt:lpstr>ELEKTRO!Oblast_tisku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Ondra</cp:lastModifiedBy>
  <cp:lastPrinted>2023-10-30T06:06:28Z</cp:lastPrinted>
  <dcterms:created xsi:type="dcterms:W3CDTF">2023-10-09T06:56:01Z</dcterms:created>
  <dcterms:modified xsi:type="dcterms:W3CDTF">2024-07-30T05:28:11Z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19.2.3.0</vt:lpwstr>
  </property>
</Properties>
</file>